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'1кв'!$A$1:$E$57</definedName>
    <definedName name="_xlnm.Print_Area" localSheetId="1">'2кв'!$A$1:$E$56</definedName>
    <definedName name="_xlnm.Print_Area" localSheetId="2">'3кв'!$A$1:$E$58</definedName>
    <definedName name="_xlnm.Print_Area" localSheetId="3">'4кв'!$A$1:$E$61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E35" i="23" l="1"/>
  <c r="C32" i="24"/>
  <c r="C33" i="24"/>
  <c r="C31" i="24"/>
  <c r="C28" i="24"/>
  <c r="C21" i="24"/>
  <c r="C22" i="24"/>
  <c r="C23" i="24"/>
  <c r="C24" i="24"/>
  <c r="C25" i="24"/>
  <c r="C26" i="24"/>
  <c r="C27" i="24"/>
  <c r="C20" i="24"/>
  <c r="C14" i="24"/>
  <c r="C15" i="24"/>
  <c r="C16" i="24"/>
  <c r="C17" i="24"/>
  <c r="C13" i="24"/>
  <c r="C18" i="24" s="1"/>
  <c r="C6" i="24"/>
  <c r="C41" i="24"/>
  <c r="C29" i="24"/>
  <c r="C35" i="24" l="1"/>
  <c r="C36" i="24"/>
  <c r="E30" i="23" l="1"/>
  <c r="E33" i="23"/>
  <c r="B58" i="23"/>
  <c r="B57" i="23"/>
  <c r="B56" i="23"/>
  <c r="E24" i="23"/>
  <c r="E22" i="23"/>
  <c r="B59" i="23" s="1"/>
  <c r="E30" i="21" l="1"/>
  <c r="B55" i="22" l="1"/>
  <c r="B54" i="22"/>
  <c r="B53" i="22"/>
  <c r="E24" i="22"/>
  <c r="E22" i="22"/>
  <c r="B53" i="21"/>
  <c r="B52" i="21"/>
  <c r="B51" i="21"/>
  <c r="E24" i="21"/>
  <c r="E22" i="21"/>
  <c r="B54" i="21" l="1"/>
  <c r="E32" i="21"/>
  <c r="E32" i="22"/>
  <c r="B56" i="22" s="1"/>
  <c r="B54" i="20"/>
  <c r="B53" i="20" l="1"/>
  <c r="E31" i="20" l="1"/>
  <c r="E32" i="20"/>
  <c r="E30" i="20"/>
  <c r="B55" i="20"/>
  <c r="E24" i="20"/>
  <c r="E22" i="20"/>
  <c r="E34" i="20" l="1"/>
  <c r="B56" i="20" s="1"/>
  <c r="B57" i="20" l="1"/>
  <c r="B47" i="21" s="1"/>
  <c r="B55" i="21" s="1"/>
  <c r="B49" i="22" s="1"/>
  <c r="B57" i="22" s="1"/>
  <c r="B52" i="23" s="1"/>
  <c r="B60" i="23" s="1"/>
</calcChain>
</file>

<file path=xl/sharedStrings.xml><?xml version="1.0" encoding="utf-8"?>
<sst xmlns="http://schemas.openxmlformats.org/spreadsheetml/2006/main" count="364" uniqueCount="128">
  <si>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</si>
  <si>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</si>
  <si>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</si>
  <si>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</si>
  <si>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</si>
  <si>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</si>
  <si>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</si>
  <si>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</si>
  <si>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</si>
  <si>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</si>
  <si>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</si>
  <si>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</si>
  <si>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</si>
  <si>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</si>
  <si>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</si>
  <si>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</si>
  <si>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</si>
  <si>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</si>
  <si>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</si>
  <si>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</si>
  <si>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</si>
  <si>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</si>
  <si>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</si>
  <si>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г. Россошь, ул. Правды, д. 10</t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</si>
  <si>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</si>
  <si>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</si>
  <si>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</si>
  <si>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</si>
  <si>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</si>
  <si>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</si>
  <si>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</si>
  <si>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</si>
  <si>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</si>
  <si>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</si>
  <si>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</si>
  <si>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</si>
  <si>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</si>
  <si>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</si>
  <si>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t xml:space="preserve">                                                              (указывается Ф.И.О. уполномоченного лица, должность)</t>
  </si>
  <si>
    <t>Расходы по содержанию и тек. Ремонту</t>
  </si>
  <si>
    <t xml:space="preserve">Расходы по управлению МКД </t>
  </si>
  <si>
    <t xml:space="preserve">по нежилым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</si>
  <si>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</si>
  <si>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</si>
  <si>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</si>
  <si>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</si>
  <si>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февраль</t>
  </si>
  <si>
    <t>март</t>
  </si>
  <si>
    <t>интернет Ростелеком</t>
  </si>
  <si>
    <t>интернет Квант-телеком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</si>
  <si>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</si>
  <si>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</si>
  <si>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</si>
  <si>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</si>
  <si>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</si>
  <si>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Sдома=4362,3+46,9 (не жилые)=4409,2 м2</t>
  </si>
  <si>
    <t>ч/ч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</si>
  <si>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</si>
  <si>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</si>
  <si>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Бовкун Алексея Александровича</t>
    </r>
  </si>
  <si>
    <t>Ремонт информационного стенда 1 под. (кв.5)</t>
  </si>
  <si>
    <t>Ремонт детской площадки (замена доски скамья,карусель)(кв3)</t>
  </si>
  <si>
    <t>Замена стояка ГВС(кв64)</t>
  </si>
  <si>
    <t xml:space="preserve">           2. Всего за период с "01" 01 2023г. по "31" 03 2023 г. выполнено работ (оказано услуг) на общую сумму двести девяносто восемь тысяч сто двадцать один рубль 80 копеек</t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</si>
  <si>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Бовкун А.А.</t>
    </r>
  </si>
  <si>
    <t>Начислено по квитанциям 325719,66</t>
  </si>
  <si>
    <t>за  2 квартал 2023 года</t>
  </si>
  <si>
    <t>"30" 06 2023 г.</t>
  </si>
  <si>
    <t>2 квартал</t>
  </si>
  <si>
    <t xml:space="preserve">           2. Всего за период с "01" 04 2023г. по "30" 06 2023 г. выполнено работ (оказано услуг) на общую сумму двести девяносто восемь тысяч сто двадцать один рубль 80 копеек</t>
  </si>
  <si>
    <t>за 3 квартал 2023 года</t>
  </si>
  <si>
    <t>"30" 09 2023 г.</t>
  </si>
  <si>
    <t>3 квартал</t>
  </si>
  <si>
    <t>июнь</t>
  </si>
  <si>
    <t>Опиловка деревьев (кв.5)</t>
  </si>
  <si>
    <t>Начислено по квитанциям 342872,27</t>
  </si>
  <si>
    <t>Тех.  Диагностирование ВДГО</t>
  </si>
  <si>
    <t xml:space="preserve">           2. Всего за период с "01" 07 2023г. по "30" 09 2023 г. выполнено работ (оказано услуг) на общую сумму триста семьдесят пять тысяч семьсот семьдесят рублей 86 копеек</t>
  </si>
  <si>
    <t>Начислено по квитанциям 407168,2</t>
  </si>
  <si>
    <t>за 4 квартал 2023 года</t>
  </si>
  <si>
    <t>31.12.2023  г.</t>
  </si>
  <si>
    <t>4 квартал</t>
  </si>
  <si>
    <t>ноябрь</t>
  </si>
  <si>
    <t>декабрь</t>
  </si>
  <si>
    <t>Ремонт дверей - сварка (кв. 88)</t>
  </si>
  <si>
    <t>Замена трассы ГВС -подача. (смета). (кв5)</t>
  </si>
  <si>
    <t>Замена участка трубы на отоплении (кв. 53)</t>
  </si>
  <si>
    <t>Ремонт тамбуров подъездов №3-6 (смета на 118 462,2 руб.)                   Списываем только стоимость мат-ов</t>
  </si>
  <si>
    <t>Начислено по квитанциям 404152,02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</si>
  <si>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</si>
  <si>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</si>
  <si>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</si>
  <si>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</si>
  <si>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</si>
  <si>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</si>
  <si>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</si>
  <si>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</si>
  <si>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</si>
  <si>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</si>
  <si>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</si>
  <si>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</si>
  <si>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</si>
  <si>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</si>
  <si>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</si>
  <si>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Тех.диагностирование ВДГО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</si>
  <si>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</si>
  <si>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</si>
  <si>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</si>
  <si>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</si>
  <si>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</si>
  <si>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</si>
  <si>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</si>
  <si>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</si>
  <si>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</si>
  <si>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</si>
  <si>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</si>
  <si>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Правды, д. 10</t>
  </si>
  <si>
    <t>Начислено всего 1476667,09</t>
  </si>
  <si>
    <t>Оплачено не жилые помещения (почта)</t>
  </si>
  <si>
    <t>* горячая вода на СОИ - 97385,05</t>
  </si>
  <si>
    <t>* водоотведение на СОИ- 32646,03</t>
  </si>
  <si>
    <t>* холодная вода на СОИ - 5491,58</t>
  </si>
  <si>
    <t>* электроэнергия на СОИ- 41113,23</t>
  </si>
  <si>
    <t>Непредвиденные работы 47 ч/ч</t>
  </si>
  <si>
    <t xml:space="preserve">   * Ремонт тамбуров подъездов №3-6 (смета на 118 462,2 руб.). Списываем только стоимость мат-ов</t>
  </si>
  <si>
    <t xml:space="preserve">   * Замена трассы ГВС - подача. (смета). (кв5)</t>
  </si>
  <si>
    <t>ошибачно списали в 1,2 квартале</t>
  </si>
  <si>
    <t xml:space="preserve">           2. Всего за период с "01" 10 2023г. по "31" 12 2023 г. выполнено работ (оказано услуг) на общую сумму четыреста девяносто пять тысяч сто восемьдесят два рубля 59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</si>
</sst>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165" fontId="14" fillId="0" borderId="0"/>
  </cellStyleXfs>
  <cellXfs count="94">
    <xf numFmtId="0" fontId="0" fillId="0" borderId="0" xfId="0"/>
    <xf numFmtId="0" fontId="5" fillId="0" borderId="4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43" fontId="6" fillId="0" borderId="0" xfId="1" applyFont="1"/>
    <xf numFmtId="0" fontId="6" fillId="2" borderId="0" xfId="0" applyFont="1" applyFill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43" fontId="3" fillId="0" borderId="0" xfId="1" applyFont="1"/>
    <xf numFmtId="0" fontId="6" fillId="0" borderId="1" xfId="0" applyFont="1" applyBorder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/>
    <xf numFmtId="49" fontId="17" fillId="0" borderId="1" xfId="0" applyNumberFormat="1" applyFont="1" applyBorder="1"/>
    <xf numFmtId="166" fontId="13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17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17" fillId="0" borderId="0" xfId="0" applyFont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4" fontId="17" fillId="0" borderId="0" xfId="0" applyNumberFormat="1" applyFont="1"/>
    <xf numFmtId="0" fontId="17" fillId="0" borderId="0" xfId="0" applyFont="1" applyBorder="1"/>
    <xf numFmtId="0" fontId="17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horizontal="right"/>
    </xf>
    <xf numFmtId="0" fontId="3" fillId="0" borderId="6" xfId="0" applyFont="1" applyBorder="1" applyAlignment="1">
      <alignment vertical="center" wrapText="1"/>
    </xf>
    <xf numFmtId="43" fontId="0" fillId="0" borderId="0" xfId="0" applyNumberFormat="1"/>
    <xf numFmtId="49" fontId="17" fillId="0" borderId="5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left"/>
    </xf>
    <xf numFmtId="43" fontId="13" fillId="0" borderId="1" xfId="1" applyFont="1" applyBorder="1" applyAlignment="1">
      <alignment horizontal="center"/>
    </xf>
    <xf numFmtId="49" fontId="18" fillId="0" borderId="1" xfId="0" applyNumberFormat="1" applyFont="1" applyBorder="1" applyAlignment="1">
      <alignment horizontal="left"/>
    </xf>
    <xf numFmtId="164" fontId="13" fillId="0" borderId="1" xfId="1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43" fontId="17" fillId="0" borderId="0" xfId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43" fontId="17" fillId="0" borderId="2" xfId="1" applyFont="1" applyBorder="1" applyAlignment="1">
      <alignment horizontal="left"/>
    </xf>
    <xf numFmtId="164" fontId="17" fillId="0" borderId="0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2" zoomScaleSheetLayoutView="100" workbookViewId="0">
      <selection activeCell="E23" sqref="E23"/>
    </sheetView>
  </sheetViews>
  <sheetFormatPr defaultColWidth="9.140625" defaultRowHeight="13.5" x14ac:dyDescent="0.2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 x14ac:dyDescent="0.2">
      <c r="A1" s="48" t="s">
        <v>11</v>
      </c>
      <c r="B1" s="48"/>
      <c r="C1" s="48"/>
      <c r="D1" s="48"/>
      <c r="E1" s="48"/>
    </row>
    <row r="2" spans="1:5" ht="27.75" customHeight="1" x14ac:dyDescent="0.2">
      <c r="A2" s="49" t="s">
        <v>12</v>
      </c>
      <c r="B2" s="50"/>
      <c r="C2" s="50"/>
      <c r="D2" s="50"/>
      <c r="E2" s="50"/>
    </row>
    <row r="3" spans="1:5" ht="14.25" x14ac:dyDescent="0.2">
      <c r="A3" s="51" t="s">
        <v>57</v>
      </c>
      <c r="B3" s="51"/>
      <c r="C3" s="51"/>
      <c r="D3" s="51"/>
      <c r="E3" s="51"/>
    </row>
    <row r="4" spans="1:5" ht="15.75" customHeight="1" x14ac:dyDescent="0.25">
      <c r="A4" s="27" t="s">
        <v>13</v>
      </c>
      <c r="B4" s="28"/>
      <c r="C4" s="28"/>
      <c r="D4" s="52" t="s">
        <v>58</v>
      </c>
      <c r="E4" s="52"/>
    </row>
    <row r="5" spans="1:5" x14ac:dyDescent="0.2">
      <c r="A5" s="31"/>
      <c r="B5" s="4"/>
      <c r="C5" s="4"/>
      <c r="D5" s="4"/>
      <c r="E5" s="4"/>
    </row>
    <row r="6" spans="1:5" ht="10.5" customHeight="1" x14ac:dyDescent="0.2">
      <c r="A6" s="40" t="s">
        <v>0</v>
      </c>
      <c r="B6" s="40"/>
      <c r="C6" s="40"/>
      <c r="D6" s="40"/>
      <c r="E6" s="40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44" t="s">
        <v>1</v>
      </c>
      <c r="B8" s="44"/>
      <c r="C8" s="44"/>
      <c r="D8" s="44"/>
      <c r="E8" s="44"/>
    </row>
    <row r="9" spans="1:5" ht="13.5" customHeight="1" x14ac:dyDescent="0.2">
      <c r="A9" s="40" t="s">
        <v>32</v>
      </c>
      <c r="B9" s="40"/>
      <c r="C9" s="40"/>
      <c r="D9" s="40"/>
      <c r="E9" s="40"/>
    </row>
    <row r="10" spans="1:5" ht="27" customHeight="1" x14ac:dyDescent="0.2">
      <c r="A10" s="54" t="s">
        <v>14</v>
      </c>
      <c r="B10" s="54"/>
      <c r="C10" s="54"/>
      <c r="D10" s="54"/>
      <c r="E10" s="54"/>
    </row>
    <row r="11" spans="1:5" ht="28.5" customHeight="1" x14ac:dyDescent="0.2">
      <c r="A11" s="40" t="s">
        <v>33</v>
      </c>
      <c r="B11" s="40"/>
      <c r="C11" s="40"/>
      <c r="D11" s="40"/>
      <c r="E11" s="40"/>
    </row>
    <row r="12" spans="1:5" ht="17.25" customHeight="1" x14ac:dyDescent="0.2">
      <c r="A12" s="44" t="s">
        <v>15</v>
      </c>
      <c r="B12" s="44"/>
      <c r="C12" s="44"/>
      <c r="D12" s="44"/>
      <c r="E12" s="44"/>
    </row>
    <row r="13" spans="1:5" ht="12.75" customHeight="1" x14ac:dyDescent="0.2">
      <c r="A13" s="40" t="s">
        <v>34</v>
      </c>
      <c r="B13" s="40"/>
      <c r="C13" s="40"/>
      <c r="D13" s="40"/>
      <c r="E13" s="40"/>
    </row>
    <row r="14" spans="1:5" ht="15.75" customHeight="1" x14ac:dyDescent="0.2">
      <c r="A14" s="44" t="s">
        <v>2</v>
      </c>
      <c r="B14" s="44"/>
      <c r="C14" s="44"/>
      <c r="D14" s="44"/>
      <c r="E14" s="44"/>
    </row>
    <row r="15" spans="1:5" ht="16.5" customHeight="1" x14ac:dyDescent="0.2">
      <c r="A15" s="40" t="s">
        <v>59</v>
      </c>
      <c r="B15" s="40"/>
      <c r="C15" s="40"/>
      <c r="D15" s="40"/>
      <c r="E15" s="40"/>
    </row>
    <row r="16" spans="1:5" ht="16.899999999999999" customHeight="1" x14ac:dyDescent="0.2">
      <c r="A16" s="45" t="s">
        <v>38</v>
      </c>
      <c r="B16" s="45"/>
      <c r="C16" s="45"/>
      <c r="D16" s="45"/>
      <c r="E16" s="45"/>
    </row>
    <row r="17" spans="1:7" ht="27.75" customHeight="1" x14ac:dyDescent="0.2">
      <c r="A17" s="40" t="s">
        <v>35</v>
      </c>
      <c r="B17" s="40"/>
      <c r="C17" s="40"/>
      <c r="D17" s="40"/>
      <c r="E17" s="40"/>
    </row>
    <row r="18" spans="1:7" ht="56.25" customHeight="1" x14ac:dyDescent="0.2">
      <c r="A18" s="40" t="s">
        <v>36</v>
      </c>
      <c r="B18" s="40"/>
      <c r="C18" s="40"/>
      <c r="D18" s="40"/>
      <c r="E18" s="40"/>
    </row>
    <row r="19" spans="1:7" ht="27" customHeight="1" x14ac:dyDescent="0.2">
      <c r="A19" s="46" t="s">
        <v>37</v>
      </c>
      <c r="B19" s="46"/>
      <c r="C19" s="46"/>
      <c r="D19" s="46"/>
      <c r="E19" s="46"/>
    </row>
    <row r="20" spans="1:7" x14ac:dyDescent="0.2">
      <c r="A20" s="46"/>
      <c r="B20" s="46"/>
      <c r="C20" s="46"/>
      <c r="D20" s="46"/>
      <c r="E20" s="46"/>
      <c r="F20" s="5">
        <v>4409.2</v>
      </c>
      <c r="G20" s="3">
        <v>3</v>
      </c>
    </row>
    <row r="21" spans="1:7" ht="121.5" x14ac:dyDescent="0.2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 x14ac:dyDescent="0.25">
      <c r="A22" s="22" t="s">
        <v>44</v>
      </c>
      <c r="B22" s="16" t="s">
        <v>43</v>
      </c>
      <c r="C22" s="17" t="s">
        <v>4</v>
      </c>
      <c r="D22" s="17">
        <v>14.15</v>
      </c>
      <c r="E22" s="7">
        <f>D22*F20*G20</f>
        <v>187170.54</v>
      </c>
      <c r="G22" s="8"/>
    </row>
    <row r="23" spans="1:7" ht="38.25" x14ac:dyDescent="0.2">
      <c r="A23" s="15" t="s">
        <v>20</v>
      </c>
      <c r="B23" s="16" t="s">
        <v>21</v>
      </c>
      <c r="C23" s="17" t="s">
        <v>4</v>
      </c>
      <c r="D23" s="17">
        <v>0</v>
      </c>
      <c r="E23" s="7">
        <v>2797.23</v>
      </c>
      <c r="G23" s="8"/>
    </row>
    <row r="24" spans="1:7" ht="15" x14ac:dyDescent="0.2">
      <c r="A24" s="15" t="s">
        <v>40</v>
      </c>
      <c r="B24" s="16" t="s">
        <v>22</v>
      </c>
      <c r="C24" s="17" t="s">
        <v>4</v>
      </c>
      <c r="D24" s="17">
        <v>5.42</v>
      </c>
      <c r="E24" s="7">
        <f>D24*F20*G20</f>
        <v>71693.59199999999</v>
      </c>
      <c r="G24" s="8"/>
    </row>
    <row r="25" spans="1:7" ht="15" x14ac:dyDescent="0.2">
      <c r="A25" s="15" t="s">
        <v>51</v>
      </c>
      <c r="B25" s="16" t="s">
        <v>25</v>
      </c>
      <c r="C25" s="6" t="s">
        <v>26</v>
      </c>
      <c r="D25" s="6"/>
      <c r="E25" s="7">
        <v>0</v>
      </c>
      <c r="G25" s="8"/>
    </row>
    <row r="26" spans="1:7" ht="15" x14ac:dyDescent="0.2">
      <c r="A26" s="15" t="s">
        <v>52</v>
      </c>
      <c r="B26" s="16" t="s">
        <v>25</v>
      </c>
      <c r="C26" s="6" t="s">
        <v>26</v>
      </c>
      <c r="D26" s="6"/>
      <c r="E26" s="7">
        <v>12461.49</v>
      </c>
      <c r="G26" s="8"/>
    </row>
    <row r="27" spans="1:7" ht="15" x14ac:dyDescent="0.2">
      <c r="A27" s="15" t="s">
        <v>53</v>
      </c>
      <c r="B27" s="16" t="s">
        <v>25</v>
      </c>
      <c r="C27" s="6" t="s">
        <v>26</v>
      </c>
      <c r="D27" s="6"/>
      <c r="E27" s="7">
        <v>12479.05</v>
      </c>
      <c r="G27" s="8"/>
    </row>
    <row r="28" spans="1:7" ht="15" x14ac:dyDescent="0.2">
      <c r="A28" s="15" t="s">
        <v>54</v>
      </c>
      <c r="B28" s="16" t="s">
        <v>25</v>
      </c>
      <c r="C28" s="6" t="s">
        <v>26</v>
      </c>
      <c r="D28" s="6"/>
      <c r="E28" s="7">
        <v>3077.4</v>
      </c>
      <c r="G28" s="8"/>
    </row>
    <row r="29" spans="1:7" ht="15" x14ac:dyDescent="0.2">
      <c r="A29" s="15" t="s">
        <v>24</v>
      </c>
      <c r="B29" s="16" t="s">
        <v>25</v>
      </c>
      <c r="C29" s="6" t="s">
        <v>26</v>
      </c>
      <c r="D29" s="6"/>
      <c r="E29" s="20">
        <v>5847.05</v>
      </c>
      <c r="G29" s="8"/>
    </row>
    <row r="30" spans="1:7" ht="30" x14ac:dyDescent="0.25">
      <c r="A30" s="1" t="s">
        <v>60</v>
      </c>
      <c r="B30" s="16" t="s">
        <v>46</v>
      </c>
      <c r="C30" s="6" t="s">
        <v>56</v>
      </c>
      <c r="D30" s="6">
        <v>1</v>
      </c>
      <c r="E30" s="20">
        <f>D30*235.95</f>
        <v>235.95</v>
      </c>
      <c r="G30" s="8"/>
    </row>
    <row r="31" spans="1:7" ht="30" x14ac:dyDescent="0.25">
      <c r="A31" s="1" t="s">
        <v>61</v>
      </c>
      <c r="B31" s="16" t="s">
        <v>47</v>
      </c>
      <c r="C31" s="6" t="s">
        <v>56</v>
      </c>
      <c r="D31" s="6">
        <v>2</v>
      </c>
      <c r="E31" s="20">
        <f t="shared" ref="E31:E32" si="0">D31*235.95</f>
        <v>471.9</v>
      </c>
      <c r="G31" s="8"/>
    </row>
    <row r="32" spans="1:7" ht="15" x14ac:dyDescent="0.25">
      <c r="A32" s="1" t="s">
        <v>62</v>
      </c>
      <c r="B32" s="16" t="s">
        <v>47</v>
      </c>
      <c r="C32" s="6" t="s">
        <v>56</v>
      </c>
      <c r="D32" s="6">
        <v>8</v>
      </c>
      <c r="E32" s="20">
        <f t="shared" si="0"/>
        <v>1887.6</v>
      </c>
      <c r="G32" s="8"/>
    </row>
    <row r="33" spans="1:8" ht="15" x14ac:dyDescent="0.25">
      <c r="A33" s="29"/>
      <c r="B33" s="16"/>
      <c r="C33" s="6"/>
      <c r="D33" s="30"/>
      <c r="E33" s="7"/>
      <c r="G33" s="8"/>
    </row>
    <row r="34" spans="1:8" x14ac:dyDescent="0.2">
      <c r="A34" s="26" t="s">
        <v>50</v>
      </c>
      <c r="B34" s="9"/>
      <c r="C34" s="9"/>
      <c r="D34" s="9"/>
      <c r="E34" s="10">
        <f>SUM(E22:E33)</f>
        <v>298121.80200000003</v>
      </c>
    </row>
    <row r="35" spans="1:8" s="14" customFormat="1" ht="16.149999999999999" customHeight="1" x14ac:dyDescent="0.2">
      <c r="A35" s="3"/>
      <c r="B35" s="3"/>
      <c r="C35" s="3"/>
      <c r="D35" s="3"/>
      <c r="E35" s="3"/>
    </row>
    <row r="36" spans="1:8" ht="29.25" customHeight="1" x14ac:dyDescent="0.25">
      <c r="A36" s="47" t="s">
        <v>63</v>
      </c>
      <c r="B36" s="47"/>
      <c r="C36" s="47"/>
      <c r="D36" s="47"/>
      <c r="E36" s="47"/>
    </row>
    <row r="37" spans="1:8" x14ac:dyDescent="0.2">
      <c r="A37" s="40" t="s">
        <v>19</v>
      </c>
      <c r="B37" s="40"/>
      <c r="C37" s="40"/>
      <c r="D37" s="40"/>
      <c r="E37" s="40"/>
      <c r="F37" s="2"/>
      <c r="G37" s="2"/>
      <c r="H37" s="11"/>
    </row>
    <row r="38" spans="1:8" x14ac:dyDescent="0.2">
      <c r="A38" s="40" t="s">
        <v>18</v>
      </c>
      <c r="B38" s="40"/>
      <c r="C38" s="40"/>
      <c r="D38" s="40"/>
      <c r="E38" s="40"/>
    </row>
    <row r="39" spans="1:8" x14ac:dyDescent="0.2">
      <c r="A39" s="40" t="s">
        <v>28</v>
      </c>
      <c r="B39" s="40"/>
      <c r="C39" s="40"/>
      <c r="D39" s="40"/>
      <c r="E39" s="40"/>
    </row>
    <row r="40" spans="1:8" x14ac:dyDescent="0.2">
      <c r="A40" s="43" t="s">
        <v>5</v>
      </c>
      <c r="B40" s="43"/>
      <c r="C40" s="43"/>
      <c r="D40" s="43"/>
      <c r="E40" s="43"/>
    </row>
    <row r="41" spans="1:8" x14ac:dyDescent="0.2">
      <c r="A41" s="40" t="s">
        <v>16</v>
      </c>
      <c r="B41" s="40"/>
      <c r="C41" s="40"/>
      <c r="D41" s="40"/>
      <c r="E41" s="40"/>
    </row>
    <row r="42" spans="1:8" x14ac:dyDescent="0.2">
      <c r="A42" s="41" t="s">
        <v>64</v>
      </c>
      <c r="B42" s="41"/>
      <c r="C42" s="41"/>
      <c r="D42" s="41"/>
      <c r="E42" s="12"/>
    </row>
    <row r="43" spans="1:8" x14ac:dyDescent="0.2">
      <c r="B43" s="42" t="s">
        <v>17</v>
      </c>
      <c r="C43" s="42"/>
      <c r="D43" s="42"/>
      <c r="E43" s="32" t="s">
        <v>6</v>
      </c>
    </row>
    <row r="44" spans="1:8" x14ac:dyDescent="0.2">
      <c r="A44" s="31"/>
      <c r="B44" s="31"/>
      <c r="C44" s="31"/>
      <c r="D44" s="31"/>
      <c r="E44" s="31"/>
    </row>
    <row r="45" spans="1:8" x14ac:dyDescent="0.2">
      <c r="A45" s="41" t="s">
        <v>27</v>
      </c>
      <c r="B45" s="41"/>
      <c r="C45" s="41"/>
      <c r="D45" s="41"/>
      <c r="E45" s="12"/>
    </row>
    <row r="46" spans="1:8" x14ac:dyDescent="0.2">
      <c r="B46" s="42" t="s">
        <v>17</v>
      </c>
      <c r="C46" s="42"/>
      <c r="D46" s="42"/>
      <c r="E46" s="32" t="s">
        <v>6</v>
      </c>
    </row>
    <row r="47" spans="1:8" x14ac:dyDescent="0.2">
      <c r="A47" s="3" t="s">
        <v>55</v>
      </c>
    </row>
    <row r="48" spans="1:8" x14ac:dyDescent="0.2">
      <c r="A48" s="2" t="s">
        <v>29</v>
      </c>
    </row>
    <row r="49" spans="1:2" ht="15" x14ac:dyDescent="0.25">
      <c r="A49" s="18" t="s">
        <v>42</v>
      </c>
      <c r="B49" s="24">
        <v>-12188.01</v>
      </c>
    </row>
    <row r="50" spans="1:2" x14ac:dyDescent="0.2">
      <c r="A50" s="21" t="s">
        <v>65</v>
      </c>
      <c r="B50" s="13"/>
    </row>
    <row r="51" spans="1:2" ht="15" x14ac:dyDescent="0.25">
      <c r="A51" s="18" t="s">
        <v>30</v>
      </c>
      <c r="B51" s="13">
        <v>314663.92</v>
      </c>
    </row>
    <row r="52" spans="1:2" ht="15" x14ac:dyDescent="0.25">
      <c r="A52" s="18" t="s">
        <v>41</v>
      </c>
      <c r="B52" s="13">
        <v>3476.47</v>
      </c>
    </row>
    <row r="53" spans="1:2" ht="15" x14ac:dyDescent="0.25">
      <c r="A53" s="18" t="s">
        <v>48</v>
      </c>
      <c r="B53" s="25">
        <f>350*3</f>
        <v>1050</v>
      </c>
    </row>
    <row r="54" spans="1:2" ht="15" x14ac:dyDescent="0.25">
      <c r="A54" s="18" t="s">
        <v>45</v>
      </c>
      <c r="B54" s="25">
        <f>3*330</f>
        <v>990</v>
      </c>
    </row>
    <row r="55" spans="1:2" ht="15" x14ac:dyDescent="0.25">
      <c r="A55" s="18" t="s">
        <v>49</v>
      </c>
      <c r="B55" s="25">
        <f>3*300</f>
        <v>900</v>
      </c>
    </row>
    <row r="56" spans="1:2" ht="30" x14ac:dyDescent="0.25">
      <c r="A56" s="19" t="s">
        <v>39</v>
      </c>
      <c r="B56" s="13">
        <f>E34</f>
        <v>298121.80200000003</v>
      </c>
    </row>
    <row r="57" spans="1:2" x14ac:dyDescent="0.2">
      <c r="A57" s="2" t="s">
        <v>31</v>
      </c>
      <c r="B57" s="23">
        <f>B49+B51+B52+B53+B54+B55-B56</f>
        <v>10770.577999999921</v>
      </c>
    </row>
    <row r="58" spans="1:2" x14ac:dyDescent="0.2">
      <c r="B58" s="3" t="s">
        <v>16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E23" sqref="E23"/>
    </sheetView>
  </sheetViews>
  <sheetFormatPr defaultColWidth="9.140625" defaultRowHeight="13.5" x14ac:dyDescent="0.2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 x14ac:dyDescent="0.2">
      <c r="A1" s="48" t="s">
        <v>11</v>
      </c>
      <c r="B1" s="48"/>
      <c r="C1" s="48"/>
      <c r="D1" s="48"/>
      <c r="E1" s="48"/>
    </row>
    <row r="2" spans="1:5" ht="27.75" customHeight="1" x14ac:dyDescent="0.2">
      <c r="A2" s="49" t="s">
        <v>12</v>
      </c>
      <c r="B2" s="50"/>
      <c r="C2" s="50"/>
      <c r="D2" s="50"/>
      <c r="E2" s="50"/>
    </row>
    <row r="3" spans="1:5" ht="14.25" x14ac:dyDescent="0.2">
      <c r="A3" s="51" t="s">
        <v>66</v>
      </c>
      <c r="B3" s="51"/>
      <c r="C3" s="51"/>
      <c r="D3" s="51"/>
      <c r="E3" s="51"/>
    </row>
    <row r="4" spans="1:5" ht="15.75" customHeight="1" x14ac:dyDescent="0.25">
      <c r="A4" s="27" t="s">
        <v>13</v>
      </c>
      <c r="B4" s="28"/>
      <c r="C4" s="28"/>
      <c r="D4" s="52" t="s">
        <v>67</v>
      </c>
      <c r="E4" s="52"/>
    </row>
    <row r="5" spans="1:5" x14ac:dyDescent="0.2">
      <c r="A5" s="34"/>
      <c r="B5" s="4"/>
      <c r="C5" s="4"/>
      <c r="D5" s="4"/>
      <c r="E5" s="4"/>
    </row>
    <row r="6" spans="1:5" ht="10.5" customHeight="1" x14ac:dyDescent="0.2">
      <c r="A6" s="40" t="s">
        <v>0</v>
      </c>
      <c r="B6" s="40"/>
      <c r="C6" s="40"/>
      <c r="D6" s="40"/>
      <c r="E6" s="40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44" t="s">
        <v>1</v>
      </c>
      <c r="B8" s="44"/>
      <c r="C8" s="44"/>
      <c r="D8" s="44"/>
      <c r="E8" s="44"/>
    </row>
    <row r="9" spans="1:5" ht="13.5" customHeight="1" x14ac:dyDescent="0.2">
      <c r="A9" s="40" t="s">
        <v>32</v>
      </c>
      <c r="B9" s="40"/>
      <c r="C9" s="40"/>
      <c r="D9" s="40"/>
      <c r="E9" s="40"/>
    </row>
    <row r="10" spans="1:5" ht="27" customHeight="1" x14ac:dyDescent="0.2">
      <c r="A10" s="54" t="s">
        <v>14</v>
      </c>
      <c r="B10" s="54"/>
      <c r="C10" s="54"/>
      <c r="D10" s="54"/>
      <c r="E10" s="54"/>
    </row>
    <row r="11" spans="1:5" ht="28.5" customHeight="1" x14ac:dyDescent="0.2">
      <c r="A11" s="40" t="s">
        <v>33</v>
      </c>
      <c r="B11" s="40"/>
      <c r="C11" s="40"/>
      <c r="D11" s="40"/>
      <c r="E11" s="40"/>
    </row>
    <row r="12" spans="1:5" ht="17.25" customHeight="1" x14ac:dyDescent="0.2">
      <c r="A12" s="44" t="s">
        <v>15</v>
      </c>
      <c r="B12" s="44"/>
      <c r="C12" s="44"/>
      <c r="D12" s="44"/>
      <c r="E12" s="44"/>
    </row>
    <row r="13" spans="1:5" ht="12.75" customHeight="1" x14ac:dyDescent="0.2">
      <c r="A13" s="40" t="s">
        <v>34</v>
      </c>
      <c r="B13" s="40"/>
      <c r="C13" s="40"/>
      <c r="D13" s="40"/>
      <c r="E13" s="40"/>
    </row>
    <row r="14" spans="1:5" ht="15.75" customHeight="1" x14ac:dyDescent="0.2">
      <c r="A14" s="44" t="s">
        <v>2</v>
      </c>
      <c r="B14" s="44"/>
      <c r="C14" s="44"/>
      <c r="D14" s="44"/>
      <c r="E14" s="44"/>
    </row>
    <row r="15" spans="1:5" ht="16.5" customHeight="1" x14ac:dyDescent="0.2">
      <c r="A15" s="40" t="s">
        <v>59</v>
      </c>
      <c r="B15" s="40"/>
      <c r="C15" s="40"/>
      <c r="D15" s="40"/>
      <c r="E15" s="40"/>
    </row>
    <row r="16" spans="1:5" ht="16.899999999999999" customHeight="1" x14ac:dyDescent="0.2">
      <c r="A16" s="45" t="s">
        <v>38</v>
      </c>
      <c r="B16" s="45"/>
      <c r="C16" s="45"/>
      <c r="D16" s="45"/>
      <c r="E16" s="45"/>
    </row>
    <row r="17" spans="1:7" ht="27.75" customHeight="1" x14ac:dyDescent="0.2">
      <c r="A17" s="40" t="s">
        <v>35</v>
      </c>
      <c r="B17" s="40"/>
      <c r="C17" s="40"/>
      <c r="D17" s="40"/>
      <c r="E17" s="40"/>
    </row>
    <row r="18" spans="1:7" ht="56.25" customHeight="1" x14ac:dyDescent="0.2">
      <c r="A18" s="40" t="s">
        <v>36</v>
      </c>
      <c r="B18" s="40"/>
      <c r="C18" s="40"/>
      <c r="D18" s="40"/>
      <c r="E18" s="40"/>
    </row>
    <row r="19" spans="1:7" ht="27" customHeight="1" x14ac:dyDescent="0.2">
      <c r="A19" s="46" t="s">
        <v>37</v>
      </c>
      <c r="B19" s="46"/>
      <c r="C19" s="46"/>
      <c r="D19" s="46"/>
      <c r="E19" s="46"/>
    </row>
    <row r="20" spans="1:7" x14ac:dyDescent="0.2">
      <c r="A20" s="46"/>
      <c r="B20" s="46"/>
      <c r="C20" s="46"/>
      <c r="D20" s="46"/>
      <c r="E20" s="46"/>
      <c r="F20" s="5">
        <v>4409.2</v>
      </c>
      <c r="G20" s="3">
        <v>3</v>
      </c>
    </row>
    <row r="21" spans="1:7" ht="121.5" x14ac:dyDescent="0.2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 x14ac:dyDescent="0.25">
      <c r="A22" s="22" t="s">
        <v>44</v>
      </c>
      <c r="B22" s="16" t="s">
        <v>43</v>
      </c>
      <c r="C22" s="17" t="s">
        <v>4</v>
      </c>
      <c r="D22" s="17">
        <v>14.15</v>
      </c>
      <c r="E22" s="7">
        <f>D22*F20*G20</f>
        <v>187170.54</v>
      </c>
      <c r="G22" s="8"/>
    </row>
    <row r="23" spans="1:7" ht="38.25" x14ac:dyDescent="0.2">
      <c r="A23" s="15" t="s">
        <v>20</v>
      </c>
      <c r="B23" s="16" t="s">
        <v>21</v>
      </c>
      <c r="C23" s="17" t="s">
        <v>4</v>
      </c>
      <c r="D23" s="17">
        <v>0</v>
      </c>
      <c r="E23" s="7">
        <v>2797.23</v>
      </c>
      <c r="G23" s="8"/>
    </row>
    <row r="24" spans="1:7" ht="15" x14ac:dyDescent="0.2">
      <c r="A24" s="15" t="s">
        <v>40</v>
      </c>
      <c r="B24" s="16" t="s">
        <v>22</v>
      </c>
      <c r="C24" s="17" t="s">
        <v>4</v>
      </c>
      <c r="D24" s="17">
        <v>5.42</v>
      </c>
      <c r="E24" s="7">
        <f>D24*F20*G20</f>
        <v>71693.59199999999</v>
      </c>
      <c r="G24" s="8"/>
    </row>
    <row r="25" spans="1:7" ht="15" x14ac:dyDescent="0.2">
      <c r="A25" s="15" t="s">
        <v>51</v>
      </c>
      <c r="B25" s="16" t="s">
        <v>68</v>
      </c>
      <c r="C25" s="6" t="s">
        <v>26</v>
      </c>
      <c r="D25" s="6"/>
      <c r="E25" s="7">
        <v>476.38</v>
      </c>
      <c r="G25" s="8"/>
    </row>
    <row r="26" spans="1:7" ht="15" x14ac:dyDescent="0.2">
      <c r="A26" s="15" t="s">
        <v>52</v>
      </c>
      <c r="B26" s="16" t="s">
        <v>68</v>
      </c>
      <c r="C26" s="6" t="s">
        <v>26</v>
      </c>
      <c r="D26" s="6"/>
      <c r="E26" s="7">
        <v>21071.53</v>
      </c>
      <c r="G26" s="8"/>
    </row>
    <row r="27" spans="1:7" ht="15" x14ac:dyDescent="0.2">
      <c r="A27" s="15" t="s">
        <v>53</v>
      </c>
      <c r="B27" s="16" t="s">
        <v>68</v>
      </c>
      <c r="C27" s="6" t="s">
        <v>26</v>
      </c>
      <c r="D27" s="6"/>
      <c r="E27" s="7">
        <v>6887</v>
      </c>
      <c r="G27" s="8"/>
    </row>
    <row r="28" spans="1:7" ht="15" x14ac:dyDescent="0.2">
      <c r="A28" s="15" t="s">
        <v>54</v>
      </c>
      <c r="B28" s="16" t="s">
        <v>68</v>
      </c>
      <c r="C28" s="6" t="s">
        <v>26</v>
      </c>
      <c r="D28" s="6"/>
      <c r="E28" s="7">
        <v>5857.15</v>
      </c>
      <c r="G28" s="8"/>
    </row>
    <row r="29" spans="1:7" ht="15" x14ac:dyDescent="0.2">
      <c r="A29" s="15" t="s">
        <v>24</v>
      </c>
      <c r="B29" s="16" t="s">
        <v>68</v>
      </c>
      <c r="C29" s="6" t="s">
        <v>26</v>
      </c>
      <c r="D29" s="6"/>
      <c r="E29" s="20">
        <v>3180.93</v>
      </c>
      <c r="G29" s="8"/>
    </row>
    <row r="30" spans="1:7" ht="15" x14ac:dyDescent="0.25">
      <c r="A30" s="1" t="s">
        <v>74</v>
      </c>
      <c r="B30" s="16" t="s">
        <v>73</v>
      </c>
      <c r="C30" s="6" t="s">
        <v>56</v>
      </c>
      <c r="D30" s="6">
        <v>20</v>
      </c>
      <c r="E30" s="20">
        <f>D30*235.95</f>
        <v>4719</v>
      </c>
      <c r="G30" s="8"/>
    </row>
    <row r="31" spans="1:7" ht="15" x14ac:dyDescent="0.25">
      <c r="A31" s="29"/>
      <c r="B31" s="16"/>
      <c r="C31" s="6"/>
      <c r="D31" s="30"/>
      <c r="E31" s="7"/>
      <c r="G31" s="8"/>
    </row>
    <row r="32" spans="1:7" x14ac:dyDescent="0.2">
      <c r="A32" s="26" t="s">
        <v>50</v>
      </c>
      <c r="B32" s="9"/>
      <c r="C32" s="9"/>
      <c r="D32" s="9"/>
      <c r="E32" s="10">
        <f>SUM(E22:E31)</f>
        <v>303853.35200000001</v>
      </c>
    </row>
    <row r="33" spans="1:8" s="14" customFormat="1" ht="16.149999999999999" customHeight="1" x14ac:dyDescent="0.2">
      <c r="A33" s="3"/>
      <c r="B33" s="3"/>
      <c r="C33" s="3"/>
      <c r="D33" s="3"/>
      <c r="E33" s="3"/>
    </row>
    <row r="34" spans="1:8" ht="29.25" customHeight="1" x14ac:dyDescent="0.25">
      <c r="A34" s="47" t="s">
        <v>69</v>
      </c>
      <c r="B34" s="47"/>
      <c r="C34" s="47"/>
      <c r="D34" s="47"/>
      <c r="E34" s="47"/>
    </row>
    <row r="35" spans="1:8" x14ac:dyDescent="0.2">
      <c r="A35" s="40" t="s">
        <v>19</v>
      </c>
      <c r="B35" s="40"/>
      <c r="C35" s="40"/>
      <c r="D35" s="40"/>
      <c r="E35" s="40"/>
      <c r="F35" s="2"/>
      <c r="G35" s="2"/>
      <c r="H35" s="11"/>
    </row>
    <row r="36" spans="1:8" x14ac:dyDescent="0.2">
      <c r="A36" s="40" t="s">
        <v>18</v>
      </c>
      <c r="B36" s="40"/>
      <c r="C36" s="40"/>
      <c r="D36" s="40"/>
      <c r="E36" s="40"/>
    </row>
    <row r="37" spans="1:8" x14ac:dyDescent="0.2">
      <c r="A37" s="40" t="s">
        <v>28</v>
      </c>
      <c r="B37" s="40"/>
      <c r="C37" s="40"/>
      <c r="D37" s="40"/>
      <c r="E37" s="40"/>
    </row>
    <row r="38" spans="1:8" x14ac:dyDescent="0.2">
      <c r="A38" s="43" t="s">
        <v>5</v>
      </c>
      <c r="B38" s="43"/>
      <c r="C38" s="43"/>
      <c r="D38" s="43"/>
      <c r="E38" s="43"/>
    </row>
    <row r="39" spans="1:8" x14ac:dyDescent="0.2">
      <c r="A39" s="40" t="s">
        <v>16</v>
      </c>
      <c r="B39" s="40"/>
      <c r="C39" s="40"/>
      <c r="D39" s="40"/>
      <c r="E39" s="40"/>
    </row>
    <row r="40" spans="1:8" x14ac:dyDescent="0.2">
      <c r="A40" s="41" t="s">
        <v>64</v>
      </c>
      <c r="B40" s="41"/>
      <c r="C40" s="41"/>
      <c r="D40" s="41"/>
      <c r="E40" s="12"/>
    </row>
    <row r="41" spans="1:8" x14ac:dyDescent="0.2">
      <c r="B41" s="42" t="s">
        <v>17</v>
      </c>
      <c r="C41" s="42"/>
      <c r="D41" s="42"/>
      <c r="E41" s="33" t="s">
        <v>6</v>
      </c>
    </row>
    <row r="42" spans="1:8" x14ac:dyDescent="0.2">
      <c r="A42" s="34"/>
      <c r="B42" s="34"/>
      <c r="C42" s="34"/>
      <c r="D42" s="34"/>
      <c r="E42" s="34"/>
    </row>
    <row r="43" spans="1:8" x14ac:dyDescent="0.2">
      <c r="A43" s="41" t="s">
        <v>27</v>
      </c>
      <c r="B43" s="41"/>
      <c r="C43" s="41"/>
      <c r="D43" s="41"/>
      <c r="E43" s="12"/>
    </row>
    <row r="44" spans="1:8" x14ac:dyDescent="0.2">
      <c r="B44" s="42" t="s">
        <v>17</v>
      </c>
      <c r="C44" s="42"/>
      <c r="D44" s="42"/>
      <c r="E44" s="33" t="s">
        <v>6</v>
      </c>
    </row>
    <row r="45" spans="1:8" x14ac:dyDescent="0.2">
      <c r="A45" s="3" t="s">
        <v>55</v>
      </c>
    </row>
    <row r="46" spans="1:8" x14ac:dyDescent="0.2">
      <c r="A46" s="2" t="s">
        <v>29</v>
      </c>
    </row>
    <row r="47" spans="1:8" ht="15" x14ac:dyDescent="0.25">
      <c r="A47" s="18" t="s">
        <v>42</v>
      </c>
      <c r="B47" s="24">
        <f>'1кв'!B57</f>
        <v>10770.577999999921</v>
      </c>
    </row>
    <row r="48" spans="1:8" x14ac:dyDescent="0.2">
      <c r="A48" s="21" t="s">
        <v>75</v>
      </c>
      <c r="B48" s="13"/>
    </row>
    <row r="49" spans="1:2" ht="15" x14ac:dyDescent="0.25">
      <c r="A49" s="18" t="s">
        <v>30</v>
      </c>
      <c r="B49" s="13">
        <v>331351.74</v>
      </c>
    </row>
    <row r="50" spans="1:2" ht="15" x14ac:dyDescent="0.25">
      <c r="A50" s="18" t="s">
        <v>41</v>
      </c>
      <c r="B50" s="13">
        <v>2445.8200000000002</v>
      </c>
    </row>
    <row r="51" spans="1:2" ht="15" x14ac:dyDescent="0.25">
      <c r="A51" s="18" t="s">
        <v>48</v>
      </c>
      <c r="B51" s="25">
        <f>350*3</f>
        <v>1050</v>
      </c>
    </row>
    <row r="52" spans="1:2" ht="15" x14ac:dyDescent="0.25">
      <c r="A52" s="18" t="s">
        <v>45</v>
      </c>
      <c r="B52" s="25">
        <f>3*330</f>
        <v>990</v>
      </c>
    </row>
    <row r="53" spans="1:2" ht="15" x14ac:dyDescent="0.25">
      <c r="A53" s="18" t="s">
        <v>49</v>
      </c>
      <c r="B53" s="25">
        <f>3*300</f>
        <v>900</v>
      </c>
    </row>
    <row r="54" spans="1:2" ht="30" x14ac:dyDescent="0.25">
      <c r="A54" s="19" t="s">
        <v>39</v>
      </c>
      <c r="B54" s="13">
        <f>E32</f>
        <v>303853.35200000001</v>
      </c>
    </row>
    <row r="55" spans="1:2" x14ac:dyDescent="0.2">
      <c r="A55" s="2" t="s">
        <v>31</v>
      </c>
      <c r="B55" s="23">
        <f>B47+B49+B50+B51+B52+B53-B54</f>
        <v>43654.785999999905</v>
      </c>
    </row>
    <row r="56" spans="1:2" x14ac:dyDescent="0.2">
      <c r="B56" s="3" t="s">
        <v>16</v>
      </c>
    </row>
  </sheetData>
  <mergeCells count="29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18" zoomScaleSheetLayoutView="100" workbookViewId="0">
      <selection activeCell="I46" sqref="I46"/>
    </sheetView>
  </sheetViews>
  <sheetFormatPr defaultColWidth="9.140625" defaultRowHeight="13.5" x14ac:dyDescent="0.2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 x14ac:dyDescent="0.2">
      <c r="A1" s="48" t="s">
        <v>11</v>
      </c>
      <c r="B1" s="48"/>
      <c r="C1" s="48"/>
      <c r="D1" s="48"/>
      <c r="E1" s="48"/>
    </row>
    <row r="2" spans="1:5" ht="27.75" customHeight="1" x14ac:dyDescent="0.2">
      <c r="A2" s="49" t="s">
        <v>12</v>
      </c>
      <c r="B2" s="50"/>
      <c r="C2" s="50"/>
      <c r="D2" s="50"/>
      <c r="E2" s="50"/>
    </row>
    <row r="3" spans="1:5" ht="14.25" x14ac:dyDescent="0.2">
      <c r="A3" s="51" t="s">
        <v>70</v>
      </c>
      <c r="B3" s="51"/>
      <c r="C3" s="51"/>
      <c r="D3" s="51"/>
      <c r="E3" s="51"/>
    </row>
    <row r="4" spans="1:5" ht="15.75" customHeight="1" x14ac:dyDescent="0.25">
      <c r="A4" s="27" t="s">
        <v>13</v>
      </c>
      <c r="B4" s="28"/>
      <c r="C4" s="28"/>
      <c r="D4" s="52" t="s">
        <v>71</v>
      </c>
      <c r="E4" s="52"/>
    </row>
    <row r="5" spans="1:5" x14ac:dyDescent="0.2">
      <c r="A5" s="34"/>
      <c r="B5" s="4"/>
      <c r="C5" s="4"/>
      <c r="D5" s="4"/>
      <c r="E5" s="4"/>
    </row>
    <row r="6" spans="1:5" ht="10.5" customHeight="1" x14ac:dyDescent="0.2">
      <c r="A6" s="40" t="s">
        <v>0</v>
      </c>
      <c r="B6" s="40"/>
      <c r="C6" s="40"/>
      <c r="D6" s="40"/>
      <c r="E6" s="40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44" t="s">
        <v>1</v>
      </c>
      <c r="B8" s="44"/>
      <c r="C8" s="44"/>
      <c r="D8" s="44"/>
      <c r="E8" s="44"/>
    </row>
    <row r="9" spans="1:5" ht="13.5" customHeight="1" x14ac:dyDescent="0.2">
      <c r="A9" s="40" t="s">
        <v>32</v>
      </c>
      <c r="B9" s="40"/>
      <c r="C9" s="40"/>
      <c r="D9" s="40"/>
      <c r="E9" s="40"/>
    </row>
    <row r="10" spans="1:5" ht="27" customHeight="1" x14ac:dyDescent="0.2">
      <c r="A10" s="54" t="s">
        <v>14</v>
      </c>
      <c r="B10" s="54"/>
      <c r="C10" s="54"/>
      <c r="D10" s="54"/>
      <c r="E10" s="54"/>
    </row>
    <row r="11" spans="1:5" ht="28.5" customHeight="1" x14ac:dyDescent="0.2">
      <c r="A11" s="40" t="s">
        <v>33</v>
      </c>
      <c r="B11" s="40"/>
      <c r="C11" s="40"/>
      <c r="D11" s="40"/>
      <c r="E11" s="40"/>
    </row>
    <row r="12" spans="1:5" ht="17.25" customHeight="1" x14ac:dyDescent="0.2">
      <c r="A12" s="44" t="s">
        <v>15</v>
      </c>
      <c r="B12" s="44"/>
      <c r="C12" s="44"/>
      <c r="D12" s="44"/>
      <c r="E12" s="44"/>
    </row>
    <row r="13" spans="1:5" ht="12.75" customHeight="1" x14ac:dyDescent="0.2">
      <c r="A13" s="40" t="s">
        <v>34</v>
      </c>
      <c r="B13" s="40"/>
      <c r="C13" s="40"/>
      <c r="D13" s="40"/>
      <c r="E13" s="40"/>
    </row>
    <row r="14" spans="1:5" ht="15.75" customHeight="1" x14ac:dyDescent="0.2">
      <c r="A14" s="44" t="s">
        <v>2</v>
      </c>
      <c r="B14" s="44"/>
      <c r="C14" s="44"/>
      <c r="D14" s="44"/>
      <c r="E14" s="44"/>
    </row>
    <row r="15" spans="1:5" ht="16.5" customHeight="1" x14ac:dyDescent="0.2">
      <c r="A15" s="40" t="s">
        <v>59</v>
      </c>
      <c r="B15" s="40"/>
      <c r="C15" s="40"/>
      <c r="D15" s="40"/>
      <c r="E15" s="40"/>
    </row>
    <row r="16" spans="1:5" ht="16.899999999999999" customHeight="1" x14ac:dyDescent="0.2">
      <c r="A16" s="45" t="s">
        <v>38</v>
      </c>
      <c r="B16" s="45"/>
      <c r="C16" s="45"/>
      <c r="D16" s="45"/>
      <c r="E16" s="45"/>
    </row>
    <row r="17" spans="1:7" ht="27.75" customHeight="1" x14ac:dyDescent="0.2">
      <c r="A17" s="40" t="s">
        <v>35</v>
      </c>
      <c r="B17" s="40"/>
      <c r="C17" s="40"/>
      <c r="D17" s="40"/>
      <c r="E17" s="40"/>
    </row>
    <row r="18" spans="1:7" ht="56.25" customHeight="1" x14ac:dyDescent="0.2">
      <c r="A18" s="40" t="s">
        <v>36</v>
      </c>
      <c r="B18" s="40"/>
      <c r="C18" s="40"/>
      <c r="D18" s="40"/>
      <c r="E18" s="40"/>
    </row>
    <row r="19" spans="1:7" ht="27" customHeight="1" x14ac:dyDescent="0.2">
      <c r="A19" s="46" t="s">
        <v>37</v>
      </c>
      <c r="B19" s="46"/>
      <c r="C19" s="46"/>
      <c r="D19" s="46"/>
      <c r="E19" s="46"/>
    </row>
    <row r="20" spans="1:7" x14ac:dyDescent="0.2">
      <c r="A20" s="46"/>
      <c r="B20" s="46"/>
      <c r="C20" s="46"/>
      <c r="D20" s="46"/>
      <c r="E20" s="46"/>
      <c r="F20" s="5">
        <v>4409.2</v>
      </c>
      <c r="G20" s="3">
        <v>3</v>
      </c>
    </row>
    <row r="21" spans="1:7" ht="121.5" x14ac:dyDescent="0.2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 x14ac:dyDescent="0.25">
      <c r="A22" s="22" t="s">
        <v>44</v>
      </c>
      <c r="B22" s="16" t="s">
        <v>43</v>
      </c>
      <c r="C22" s="17" t="s">
        <v>4</v>
      </c>
      <c r="D22" s="17">
        <v>15.83</v>
      </c>
      <c r="E22" s="7">
        <f>D22*F20*G20</f>
        <v>209392.908</v>
      </c>
      <c r="G22" s="8"/>
    </row>
    <row r="23" spans="1:7" ht="38.25" x14ac:dyDescent="0.2">
      <c r="A23" s="15" t="s">
        <v>20</v>
      </c>
      <c r="B23" s="16" t="s">
        <v>21</v>
      </c>
      <c r="C23" s="17" t="s">
        <v>4</v>
      </c>
      <c r="D23" s="17">
        <v>0</v>
      </c>
      <c r="E23" s="7">
        <v>1726.34</v>
      </c>
      <c r="G23" s="8"/>
    </row>
    <row r="24" spans="1:7" ht="15" x14ac:dyDescent="0.2">
      <c r="A24" s="15" t="s">
        <v>40</v>
      </c>
      <c r="B24" s="16" t="s">
        <v>22</v>
      </c>
      <c r="C24" s="17" t="s">
        <v>4</v>
      </c>
      <c r="D24" s="17">
        <v>6.06</v>
      </c>
      <c r="E24" s="7">
        <f>D24*F20*G20</f>
        <v>80159.255999999994</v>
      </c>
      <c r="G24" s="8"/>
    </row>
    <row r="25" spans="1:7" ht="15" x14ac:dyDescent="0.2">
      <c r="A25" s="15" t="s">
        <v>51</v>
      </c>
      <c r="B25" s="16" t="s">
        <v>72</v>
      </c>
      <c r="C25" s="6" t="s">
        <v>26</v>
      </c>
      <c r="D25" s="6"/>
      <c r="E25" s="7">
        <v>0</v>
      </c>
      <c r="G25" s="8"/>
    </row>
    <row r="26" spans="1:7" ht="15" x14ac:dyDescent="0.2">
      <c r="A26" s="15" t="s">
        <v>52</v>
      </c>
      <c r="B26" s="16" t="s">
        <v>72</v>
      </c>
      <c r="C26" s="6" t="s">
        <v>26</v>
      </c>
      <c r="D26" s="6"/>
      <c r="E26" s="7">
        <v>42909.22</v>
      </c>
      <c r="G26" s="8"/>
    </row>
    <row r="27" spans="1:7" ht="15" x14ac:dyDescent="0.2">
      <c r="A27" s="15" t="s">
        <v>53</v>
      </c>
      <c r="B27" s="16" t="s">
        <v>72</v>
      </c>
      <c r="C27" s="6" t="s">
        <v>26</v>
      </c>
      <c r="D27" s="6"/>
      <c r="E27" s="7">
        <v>10830.05</v>
      </c>
      <c r="G27" s="8"/>
    </row>
    <row r="28" spans="1:7" ht="15" x14ac:dyDescent="0.2">
      <c r="A28" s="15" t="s">
        <v>54</v>
      </c>
      <c r="B28" s="16" t="s">
        <v>72</v>
      </c>
      <c r="C28" s="6" t="s">
        <v>26</v>
      </c>
      <c r="D28" s="6"/>
      <c r="E28" s="7">
        <v>10596.19</v>
      </c>
      <c r="G28" s="8"/>
    </row>
    <row r="29" spans="1:7" ht="15" x14ac:dyDescent="0.2">
      <c r="A29" s="15" t="s">
        <v>24</v>
      </c>
      <c r="B29" s="16" t="s">
        <v>72</v>
      </c>
      <c r="C29" s="6" t="s">
        <v>26</v>
      </c>
      <c r="D29" s="6"/>
      <c r="E29" s="20">
        <v>2156.9</v>
      </c>
      <c r="G29" s="8"/>
    </row>
    <row r="30" spans="1:7" ht="15" x14ac:dyDescent="0.2">
      <c r="A30" s="15" t="s">
        <v>76</v>
      </c>
      <c r="B30" s="16" t="s">
        <v>72</v>
      </c>
      <c r="C30" s="6" t="s">
        <v>26</v>
      </c>
      <c r="D30" s="6"/>
      <c r="E30" s="20">
        <v>18000</v>
      </c>
      <c r="G30" s="8"/>
    </row>
    <row r="31" spans="1:7" ht="15" x14ac:dyDescent="0.25">
      <c r="A31" s="29"/>
      <c r="B31" s="16"/>
      <c r="C31" s="6"/>
      <c r="D31" s="30"/>
      <c r="E31" s="7"/>
      <c r="G31" s="8"/>
    </row>
    <row r="32" spans="1:7" x14ac:dyDescent="0.2">
      <c r="A32" s="26" t="s">
        <v>50</v>
      </c>
      <c r="B32" s="9"/>
      <c r="C32" s="9"/>
      <c r="D32" s="9"/>
      <c r="E32" s="10">
        <f>SUM(E22:E31)</f>
        <v>375770.86399999994</v>
      </c>
    </row>
    <row r="33" spans="1:8" s="14" customFormat="1" ht="16.149999999999999" customHeight="1" x14ac:dyDescent="0.2">
      <c r="A33" s="3"/>
      <c r="B33" s="3"/>
      <c r="C33" s="3"/>
      <c r="D33" s="3"/>
      <c r="E33" s="3"/>
    </row>
    <row r="34" spans="1:8" ht="29.25" customHeight="1" x14ac:dyDescent="0.25">
      <c r="A34" s="47" t="s">
        <v>77</v>
      </c>
      <c r="B34" s="47"/>
      <c r="C34" s="47"/>
      <c r="D34" s="47"/>
      <c r="E34" s="47"/>
    </row>
    <row r="35" spans="1:8" x14ac:dyDescent="0.2">
      <c r="A35" s="40" t="s">
        <v>19</v>
      </c>
      <c r="B35" s="40"/>
      <c r="C35" s="40"/>
      <c r="D35" s="40"/>
      <c r="E35" s="40"/>
      <c r="F35" s="2"/>
      <c r="G35" s="2"/>
      <c r="H35" s="11"/>
    </row>
    <row r="36" spans="1:8" x14ac:dyDescent="0.2">
      <c r="A36" s="40" t="s">
        <v>18</v>
      </c>
      <c r="B36" s="40"/>
      <c r="C36" s="40"/>
      <c r="D36" s="40"/>
      <c r="E36" s="40"/>
    </row>
    <row r="37" spans="1:8" x14ac:dyDescent="0.2">
      <c r="A37" s="40" t="s">
        <v>28</v>
      </c>
      <c r="B37" s="40"/>
      <c r="C37" s="40"/>
      <c r="D37" s="40"/>
      <c r="E37" s="40"/>
    </row>
    <row r="38" spans="1:8" x14ac:dyDescent="0.2">
      <c r="A38" s="35"/>
      <c r="B38" s="35"/>
      <c r="C38" s="35"/>
      <c r="D38" s="35"/>
      <c r="E38" s="35"/>
    </row>
    <row r="39" spans="1:8" x14ac:dyDescent="0.2">
      <c r="A39" s="35"/>
      <c r="B39" s="35"/>
      <c r="C39" s="35"/>
      <c r="D39" s="35"/>
      <c r="E39" s="35"/>
    </row>
    <row r="40" spans="1:8" x14ac:dyDescent="0.2">
      <c r="A40" s="43" t="s">
        <v>5</v>
      </c>
      <c r="B40" s="43"/>
      <c r="C40" s="43"/>
      <c r="D40" s="43"/>
      <c r="E40" s="43"/>
    </row>
    <row r="41" spans="1:8" x14ac:dyDescent="0.2">
      <c r="A41" s="40" t="s">
        <v>16</v>
      </c>
      <c r="B41" s="40"/>
      <c r="C41" s="40"/>
      <c r="D41" s="40"/>
      <c r="E41" s="40"/>
    </row>
    <row r="42" spans="1:8" x14ac:dyDescent="0.2">
      <c r="A42" s="41" t="s">
        <v>64</v>
      </c>
      <c r="B42" s="41"/>
      <c r="C42" s="41"/>
      <c r="D42" s="41"/>
      <c r="E42" s="12"/>
    </row>
    <row r="43" spans="1:8" x14ac:dyDescent="0.2">
      <c r="B43" s="42" t="s">
        <v>17</v>
      </c>
      <c r="C43" s="42"/>
      <c r="D43" s="42"/>
      <c r="E43" s="33" t="s">
        <v>6</v>
      </c>
    </row>
    <row r="44" spans="1:8" x14ac:dyDescent="0.2">
      <c r="A44" s="34"/>
      <c r="B44" s="34"/>
      <c r="C44" s="34"/>
      <c r="D44" s="34"/>
      <c r="E44" s="34"/>
    </row>
    <row r="45" spans="1:8" x14ac:dyDescent="0.2">
      <c r="A45" s="41" t="s">
        <v>27</v>
      </c>
      <c r="B45" s="41"/>
      <c r="C45" s="41"/>
      <c r="D45" s="41"/>
      <c r="E45" s="12"/>
    </row>
    <row r="46" spans="1:8" x14ac:dyDescent="0.2">
      <c r="B46" s="42" t="s">
        <v>17</v>
      </c>
      <c r="C46" s="42"/>
      <c r="D46" s="42"/>
      <c r="E46" s="33" t="s">
        <v>6</v>
      </c>
    </row>
    <row r="47" spans="1:8" x14ac:dyDescent="0.2">
      <c r="A47" s="3" t="s">
        <v>55</v>
      </c>
    </row>
    <row r="48" spans="1:8" x14ac:dyDescent="0.2">
      <c r="A48" s="2" t="s">
        <v>29</v>
      </c>
    </row>
    <row r="49" spans="1:2" ht="15" x14ac:dyDescent="0.25">
      <c r="A49" s="18" t="s">
        <v>42</v>
      </c>
      <c r="B49" s="24">
        <f>'2кв'!B55</f>
        <v>43654.785999999905</v>
      </c>
    </row>
    <row r="50" spans="1:2" x14ac:dyDescent="0.2">
      <c r="A50" s="21" t="s">
        <v>78</v>
      </c>
      <c r="B50" s="13"/>
    </row>
    <row r="51" spans="1:2" ht="15" x14ac:dyDescent="0.25">
      <c r="A51" s="18" t="s">
        <v>30</v>
      </c>
      <c r="B51" s="13">
        <v>345279.15</v>
      </c>
    </row>
    <row r="52" spans="1:2" ht="15" x14ac:dyDescent="0.25">
      <c r="A52" s="18" t="s">
        <v>41</v>
      </c>
      <c r="B52" s="13">
        <v>5156.75</v>
      </c>
    </row>
    <row r="53" spans="1:2" ht="15" x14ac:dyDescent="0.25">
      <c r="A53" s="18" t="s">
        <v>48</v>
      </c>
      <c r="B53" s="25">
        <f>350*3</f>
        <v>1050</v>
      </c>
    </row>
    <row r="54" spans="1:2" ht="15" x14ac:dyDescent="0.25">
      <c r="A54" s="18" t="s">
        <v>45</v>
      </c>
      <c r="B54" s="25">
        <f>3*330</f>
        <v>990</v>
      </c>
    </row>
    <row r="55" spans="1:2" ht="15" x14ac:dyDescent="0.25">
      <c r="A55" s="18" t="s">
        <v>49</v>
      </c>
      <c r="B55" s="25">
        <f>3*300</f>
        <v>900</v>
      </c>
    </row>
    <row r="56" spans="1:2" ht="30" x14ac:dyDescent="0.25">
      <c r="A56" s="19" t="s">
        <v>39</v>
      </c>
      <c r="B56" s="13">
        <f>E32</f>
        <v>375770.86399999994</v>
      </c>
    </row>
    <row r="57" spans="1:2" x14ac:dyDescent="0.2">
      <c r="A57" s="2" t="s">
        <v>31</v>
      </c>
      <c r="B57" s="23">
        <f>B49+B51+B52+B53+B54+B55-B56</f>
        <v>21259.821999999986</v>
      </c>
    </row>
    <row r="58" spans="1:2" x14ac:dyDescent="0.2">
      <c r="B58" s="3" t="s">
        <v>16</v>
      </c>
    </row>
  </sheetData>
  <mergeCells count="29">
    <mergeCell ref="A41:E41"/>
    <mergeCell ref="A42:D42"/>
    <mergeCell ref="B43:D43"/>
    <mergeCell ref="A45:D45"/>
    <mergeCell ref="B46:D46"/>
    <mergeCell ref="A40:E40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37" zoomScaleSheetLayoutView="100" workbookViewId="0">
      <selection activeCell="E36" sqref="E36"/>
    </sheetView>
  </sheetViews>
  <sheetFormatPr defaultColWidth="9.140625" defaultRowHeight="13.5" x14ac:dyDescent="0.2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 x14ac:dyDescent="0.2">
      <c r="A1" s="48" t="s">
        <v>11</v>
      </c>
      <c r="B1" s="48"/>
      <c r="C1" s="48"/>
      <c r="D1" s="48"/>
      <c r="E1" s="48"/>
    </row>
    <row r="2" spans="1:5" ht="27.75" customHeight="1" x14ac:dyDescent="0.2">
      <c r="A2" s="49" t="s">
        <v>12</v>
      </c>
      <c r="B2" s="50"/>
      <c r="C2" s="50"/>
      <c r="D2" s="50"/>
      <c r="E2" s="50"/>
    </row>
    <row r="3" spans="1:5" ht="14.25" x14ac:dyDescent="0.2">
      <c r="A3" s="51" t="s">
        <v>79</v>
      </c>
      <c r="B3" s="51"/>
      <c r="C3" s="51"/>
      <c r="D3" s="51"/>
      <c r="E3" s="51"/>
    </row>
    <row r="4" spans="1:5" ht="15.75" customHeight="1" x14ac:dyDescent="0.25">
      <c r="A4" s="27" t="s">
        <v>13</v>
      </c>
      <c r="B4" s="28"/>
      <c r="C4" s="28"/>
      <c r="D4" s="39"/>
      <c r="E4" s="39" t="s">
        <v>80</v>
      </c>
    </row>
    <row r="5" spans="1:5" x14ac:dyDescent="0.2">
      <c r="A5" s="38"/>
      <c r="B5" s="4"/>
      <c r="C5" s="4"/>
      <c r="D5" s="4"/>
      <c r="E5" s="4"/>
    </row>
    <row r="6" spans="1:5" ht="10.5" customHeight="1" x14ac:dyDescent="0.2">
      <c r="A6" s="40" t="s">
        <v>0</v>
      </c>
      <c r="B6" s="40"/>
      <c r="C6" s="40"/>
      <c r="D6" s="40"/>
      <c r="E6" s="40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44" t="s">
        <v>1</v>
      </c>
      <c r="B8" s="44"/>
      <c r="C8" s="44"/>
      <c r="D8" s="44"/>
      <c r="E8" s="44"/>
    </row>
    <row r="9" spans="1:5" ht="13.5" customHeight="1" x14ac:dyDescent="0.2">
      <c r="A9" s="40" t="s">
        <v>32</v>
      </c>
      <c r="B9" s="40"/>
      <c r="C9" s="40"/>
      <c r="D9" s="40"/>
      <c r="E9" s="40"/>
    </row>
    <row r="10" spans="1:5" ht="27" customHeight="1" x14ac:dyDescent="0.2">
      <c r="A10" s="54" t="s">
        <v>14</v>
      </c>
      <c r="B10" s="54"/>
      <c r="C10" s="54"/>
      <c r="D10" s="54"/>
      <c r="E10" s="54"/>
    </row>
    <row r="11" spans="1:5" ht="28.5" customHeight="1" x14ac:dyDescent="0.2">
      <c r="A11" s="40" t="s">
        <v>33</v>
      </c>
      <c r="B11" s="40"/>
      <c r="C11" s="40"/>
      <c r="D11" s="40"/>
      <c r="E11" s="40"/>
    </row>
    <row r="12" spans="1:5" ht="17.25" customHeight="1" x14ac:dyDescent="0.2">
      <c r="A12" s="44" t="s">
        <v>15</v>
      </c>
      <c r="B12" s="44"/>
      <c r="C12" s="44"/>
      <c r="D12" s="44"/>
      <c r="E12" s="44"/>
    </row>
    <row r="13" spans="1:5" ht="12.75" customHeight="1" x14ac:dyDescent="0.2">
      <c r="A13" s="40" t="s">
        <v>34</v>
      </c>
      <c r="B13" s="40"/>
      <c r="C13" s="40"/>
      <c r="D13" s="40"/>
      <c r="E13" s="40"/>
    </row>
    <row r="14" spans="1:5" ht="15.75" customHeight="1" x14ac:dyDescent="0.2">
      <c r="A14" s="44" t="s">
        <v>2</v>
      </c>
      <c r="B14" s="44"/>
      <c r="C14" s="44"/>
      <c r="D14" s="44"/>
      <c r="E14" s="44"/>
    </row>
    <row r="15" spans="1:5" ht="16.5" customHeight="1" x14ac:dyDescent="0.2">
      <c r="A15" s="40" t="s">
        <v>59</v>
      </c>
      <c r="B15" s="40"/>
      <c r="C15" s="40"/>
      <c r="D15" s="40"/>
      <c r="E15" s="40"/>
    </row>
    <row r="16" spans="1:5" ht="16.899999999999999" customHeight="1" x14ac:dyDescent="0.2">
      <c r="A16" s="45" t="s">
        <v>38</v>
      </c>
      <c r="B16" s="45"/>
      <c r="C16" s="45"/>
      <c r="D16" s="45"/>
      <c r="E16" s="45"/>
    </row>
    <row r="17" spans="1:7" ht="27.75" customHeight="1" x14ac:dyDescent="0.2">
      <c r="A17" s="40" t="s">
        <v>35</v>
      </c>
      <c r="B17" s="40"/>
      <c r="C17" s="40"/>
      <c r="D17" s="40"/>
      <c r="E17" s="40"/>
    </row>
    <row r="18" spans="1:7" ht="56.25" customHeight="1" x14ac:dyDescent="0.2">
      <c r="A18" s="40" t="s">
        <v>36</v>
      </c>
      <c r="B18" s="40"/>
      <c r="C18" s="40"/>
      <c r="D18" s="40"/>
      <c r="E18" s="40"/>
    </row>
    <row r="19" spans="1:7" ht="27" customHeight="1" x14ac:dyDescent="0.2">
      <c r="A19" s="46" t="s">
        <v>37</v>
      </c>
      <c r="B19" s="46"/>
      <c r="C19" s="46"/>
      <c r="D19" s="46"/>
      <c r="E19" s="46"/>
    </row>
    <row r="20" spans="1:7" x14ac:dyDescent="0.2">
      <c r="A20" s="46"/>
      <c r="B20" s="46"/>
      <c r="C20" s="46"/>
      <c r="D20" s="46"/>
      <c r="E20" s="46"/>
      <c r="F20" s="5">
        <v>4409.2</v>
      </c>
      <c r="G20" s="3">
        <v>3</v>
      </c>
    </row>
    <row r="21" spans="1:7" ht="121.5" x14ac:dyDescent="0.2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 x14ac:dyDescent="0.25">
      <c r="A22" s="22" t="s">
        <v>44</v>
      </c>
      <c r="B22" s="16" t="s">
        <v>43</v>
      </c>
      <c r="C22" s="17" t="s">
        <v>4</v>
      </c>
      <c r="D22" s="17">
        <v>15.83</v>
      </c>
      <c r="E22" s="7">
        <f>D22*F20*G20</f>
        <v>209392.908</v>
      </c>
      <c r="G22" s="8"/>
    </row>
    <row r="23" spans="1:7" ht="38.25" x14ac:dyDescent="0.2">
      <c r="A23" s="15" t="s">
        <v>20</v>
      </c>
      <c r="B23" s="16" t="s">
        <v>21</v>
      </c>
      <c r="C23" s="17" t="s">
        <v>4</v>
      </c>
      <c r="D23" s="17">
        <v>0</v>
      </c>
      <c r="E23" s="7">
        <v>-5594.46</v>
      </c>
      <c r="F23" s="3" t="s">
        <v>126</v>
      </c>
      <c r="G23" s="8"/>
    </row>
    <row r="24" spans="1:7" ht="15" x14ac:dyDescent="0.2">
      <c r="A24" s="15" t="s">
        <v>40</v>
      </c>
      <c r="B24" s="16" t="s">
        <v>22</v>
      </c>
      <c r="C24" s="17" t="s">
        <v>4</v>
      </c>
      <c r="D24" s="17">
        <v>6.06</v>
      </c>
      <c r="E24" s="7">
        <f>D24*F20*G20</f>
        <v>80159.255999999994</v>
      </c>
      <c r="G24" s="8"/>
    </row>
    <row r="25" spans="1:7" ht="15" x14ac:dyDescent="0.2">
      <c r="A25" s="15" t="s">
        <v>51</v>
      </c>
      <c r="B25" s="16" t="s">
        <v>81</v>
      </c>
      <c r="C25" s="6" t="s">
        <v>26</v>
      </c>
      <c r="D25" s="6"/>
      <c r="E25" s="7">
        <v>5074.63</v>
      </c>
      <c r="G25" s="8"/>
    </row>
    <row r="26" spans="1:7" ht="15" x14ac:dyDescent="0.2">
      <c r="A26" s="15" t="s">
        <v>52</v>
      </c>
      <c r="B26" s="16" t="s">
        <v>81</v>
      </c>
      <c r="C26" s="6" t="s">
        <v>26</v>
      </c>
      <c r="D26" s="6"/>
      <c r="E26" s="7">
        <v>27474.85</v>
      </c>
      <c r="G26" s="8"/>
    </row>
    <row r="27" spans="1:7" ht="15" x14ac:dyDescent="0.2">
      <c r="A27" s="15" t="s">
        <v>53</v>
      </c>
      <c r="B27" s="16" t="s">
        <v>81</v>
      </c>
      <c r="C27" s="6" t="s">
        <v>26</v>
      </c>
      <c r="D27" s="6"/>
      <c r="E27" s="7">
        <v>12779.75</v>
      </c>
      <c r="G27" s="8"/>
    </row>
    <row r="28" spans="1:7" ht="15" x14ac:dyDescent="0.2">
      <c r="A28" s="15" t="s">
        <v>54</v>
      </c>
      <c r="B28" s="16" t="s">
        <v>81</v>
      </c>
      <c r="C28" s="6" t="s">
        <v>26</v>
      </c>
      <c r="D28" s="6"/>
      <c r="E28" s="7">
        <v>14637.33</v>
      </c>
      <c r="G28" s="8"/>
    </row>
    <row r="29" spans="1:7" ht="15" x14ac:dyDescent="0.2">
      <c r="A29" s="15" t="s">
        <v>24</v>
      </c>
      <c r="B29" s="16" t="s">
        <v>81</v>
      </c>
      <c r="C29" s="6" t="s">
        <v>26</v>
      </c>
      <c r="D29" s="6"/>
      <c r="E29" s="20">
        <v>4402.18</v>
      </c>
      <c r="G29" s="8"/>
    </row>
    <row r="30" spans="1:7" ht="15" x14ac:dyDescent="0.2">
      <c r="A30" s="15" t="s">
        <v>84</v>
      </c>
      <c r="B30" s="16" t="s">
        <v>82</v>
      </c>
      <c r="C30" s="6" t="s">
        <v>56</v>
      </c>
      <c r="D30" s="6">
        <v>8</v>
      </c>
      <c r="E30" s="20">
        <f>D30*260.07</f>
        <v>2080.56</v>
      </c>
      <c r="G30" s="8"/>
    </row>
    <row r="31" spans="1:7" s="14" customFormat="1" ht="60" x14ac:dyDescent="0.2">
      <c r="A31" s="55" t="s">
        <v>87</v>
      </c>
      <c r="B31" s="56" t="s">
        <v>83</v>
      </c>
      <c r="C31" s="57" t="s">
        <v>26</v>
      </c>
      <c r="D31" s="57"/>
      <c r="E31" s="58">
        <v>24677.03</v>
      </c>
      <c r="G31" s="59"/>
    </row>
    <row r="32" spans="1:7" ht="30" x14ac:dyDescent="0.2">
      <c r="A32" s="15" t="s">
        <v>85</v>
      </c>
      <c r="B32" s="16" t="s">
        <v>83</v>
      </c>
      <c r="C32" s="6" t="s">
        <v>26</v>
      </c>
      <c r="D32" s="6"/>
      <c r="E32" s="20">
        <v>118018</v>
      </c>
      <c r="G32" s="8"/>
    </row>
    <row r="33" spans="1:8" ht="30" x14ac:dyDescent="0.2">
      <c r="A33" s="15" t="s">
        <v>86</v>
      </c>
      <c r="B33" s="16" t="s">
        <v>83</v>
      </c>
      <c r="C33" s="6" t="s">
        <v>56</v>
      </c>
      <c r="D33" s="6">
        <v>8</v>
      </c>
      <c r="E33" s="20">
        <f>D33*260.07</f>
        <v>2080.56</v>
      </c>
      <c r="G33" s="8"/>
    </row>
    <row r="34" spans="1:8" ht="15" x14ac:dyDescent="0.25">
      <c r="A34" s="29"/>
      <c r="B34" s="16"/>
      <c r="C34" s="6"/>
      <c r="D34" s="30"/>
      <c r="E34" s="7"/>
      <c r="G34" s="8"/>
    </row>
    <row r="35" spans="1:8" x14ac:dyDescent="0.2">
      <c r="A35" s="26" t="s">
        <v>50</v>
      </c>
      <c r="B35" s="9"/>
      <c r="C35" s="9"/>
      <c r="D35" s="9"/>
      <c r="E35" s="10">
        <f>SUM(E22:E34)</f>
        <v>495182.59399999998</v>
      </c>
    </row>
    <row r="36" spans="1:8" s="14" customFormat="1" ht="16.149999999999999" customHeight="1" x14ac:dyDescent="0.2">
      <c r="A36" s="3"/>
      <c r="B36" s="3"/>
      <c r="C36" s="3"/>
      <c r="D36" s="3"/>
      <c r="E36" s="3"/>
    </row>
    <row r="37" spans="1:8" ht="29.25" customHeight="1" x14ac:dyDescent="0.25">
      <c r="A37" s="47" t="s">
        <v>127</v>
      </c>
      <c r="B37" s="47"/>
      <c r="C37" s="47"/>
      <c r="D37" s="47"/>
      <c r="E37" s="47"/>
    </row>
    <row r="38" spans="1:8" x14ac:dyDescent="0.2">
      <c r="A38" s="40" t="s">
        <v>19</v>
      </c>
      <c r="B38" s="40"/>
      <c r="C38" s="40"/>
      <c r="D38" s="40"/>
      <c r="E38" s="40"/>
      <c r="F38" s="2"/>
      <c r="G38" s="2"/>
      <c r="H38" s="11"/>
    </row>
    <row r="39" spans="1:8" x14ac:dyDescent="0.2">
      <c r="A39" s="40" t="s">
        <v>18</v>
      </c>
      <c r="B39" s="40"/>
      <c r="C39" s="40"/>
      <c r="D39" s="40"/>
      <c r="E39" s="40"/>
    </row>
    <row r="40" spans="1:8" x14ac:dyDescent="0.2">
      <c r="A40" s="40" t="s">
        <v>28</v>
      </c>
      <c r="B40" s="40"/>
      <c r="C40" s="40"/>
      <c r="D40" s="40"/>
      <c r="E40" s="40"/>
    </row>
    <row r="41" spans="1:8" x14ac:dyDescent="0.2">
      <c r="A41" s="36"/>
      <c r="B41" s="36"/>
      <c r="C41" s="36"/>
      <c r="D41" s="36"/>
      <c r="E41" s="36"/>
    </row>
    <row r="42" spans="1:8" x14ac:dyDescent="0.2">
      <c r="A42" s="36"/>
      <c r="B42" s="36"/>
      <c r="C42" s="36"/>
      <c r="D42" s="36"/>
      <c r="E42" s="36"/>
    </row>
    <row r="43" spans="1:8" x14ac:dyDescent="0.2">
      <c r="A43" s="43" t="s">
        <v>5</v>
      </c>
      <c r="B43" s="43"/>
      <c r="C43" s="43"/>
      <c r="D43" s="43"/>
      <c r="E43" s="43"/>
    </row>
    <row r="44" spans="1:8" x14ac:dyDescent="0.2">
      <c r="A44" s="40" t="s">
        <v>16</v>
      </c>
      <c r="B44" s="40"/>
      <c r="C44" s="40"/>
      <c r="D44" s="40"/>
      <c r="E44" s="40"/>
    </row>
    <row r="45" spans="1:8" x14ac:dyDescent="0.2">
      <c r="A45" s="41" t="s">
        <v>64</v>
      </c>
      <c r="B45" s="41"/>
      <c r="C45" s="41"/>
      <c r="D45" s="41"/>
      <c r="E45" s="12"/>
    </row>
    <row r="46" spans="1:8" x14ac:dyDescent="0.2">
      <c r="B46" s="42" t="s">
        <v>17</v>
      </c>
      <c r="C46" s="42"/>
      <c r="D46" s="42"/>
      <c r="E46" s="37" t="s">
        <v>6</v>
      </c>
    </row>
    <row r="47" spans="1:8" x14ac:dyDescent="0.2">
      <c r="A47" s="38"/>
      <c r="B47" s="38"/>
      <c r="C47" s="38"/>
      <c r="D47" s="38"/>
      <c r="E47" s="38"/>
    </row>
    <row r="48" spans="1:8" x14ac:dyDescent="0.2">
      <c r="A48" s="41" t="s">
        <v>27</v>
      </c>
      <c r="B48" s="41"/>
      <c r="C48" s="41"/>
      <c r="D48" s="41"/>
      <c r="E48" s="12"/>
    </row>
    <row r="49" spans="1:5" x14ac:dyDescent="0.2">
      <c r="B49" s="42" t="s">
        <v>17</v>
      </c>
      <c r="C49" s="42"/>
      <c r="D49" s="42"/>
      <c r="E49" s="37" t="s">
        <v>6</v>
      </c>
    </row>
    <row r="50" spans="1:5" x14ac:dyDescent="0.2">
      <c r="A50" s="3" t="s">
        <v>55</v>
      </c>
    </row>
    <row r="51" spans="1:5" x14ac:dyDescent="0.2">
      <c r="A51" s="2" t="s">
        <v>29</v>
      </c>
    </row>
    <row r="52" spans="1:5" ht="15" x14ac:dyDescent="0.25">
      <c r="A52" s="18" t="s">
        <v>42</v>
      </c>
      <c r="B52" s="24">
        <f>'3кв'!B57</f>
        <v>21259.821999999986</v>
      </c>
    </row>
    <row r="53" spans="1:5" x14ac:dyDescent="0.2">
      <c r="A53" s="21" t="s">
        <v>88</v>
      </c>
      <c r="B53" s="13"/>
    </row>
    <row r="54" spans="1:5" ht="15" x14ac:dyDescent="0.25">
      <c r="A54" s="18" t="s">
        <v>30</v>
      </c>
      <c r="B54" s="13">
        <v>434496.64</v>
      </c>
    </row>
    <row r="55" spans="1:5" ht="15" x14ac:dyDescent="0.25">
      <c r="A55" s="18" t="s">
        <v>41</v>
      </c>
      <c r="B55" s="13">
        <v>4678.0200000000004</v>
      </c>
    </row>
    <row r="56" spans="1:5" ht="15" x14ac:dyDescent="0.25">
      <c r="A56" s="18" t="s">
        <v>48</v>
      </c>
      <c r="B56" s="25">
        <f>350*3</f>
        <v>1050</v>
      </c>
    </row>
    <row r="57" spans="1:5" ht="15" x14ac:dyDescent="0.25">
      <c r="A57" s="18" t="s">
        <v>45</v>
      </c>
      <c r="B57" s="25">
        <f>3*330</f>
        <v>990</v>
      </c>
    </row>
    <row r="58" spans="1:5" ht="15" x14ac:dyDescent="0.25">
      <c r="A58" s="18" t="s">
        <v>49</v>
      </c>
      <c r="B58" s="25">
        <f>3*300</f>
        <v>900</v>
      </c>
    </row>
    <row r="59" spans="1:5" ht="30" x14ac:dyDescent="0.25">
      <c r="A59" s="19" t="s">
        <v>39</v>
      </c>
      <c r="B59" s="13">
        <f>E35</f>
        <v>495182.59399999998</v>
      </c>
    </row>
    <row r="60" spans="1:5" x14ac:dyDescent="0.2">
      <c r="A60" s="2" t="s">
        <v>31</v>
      </c>
      <c r="B60" s="23">
        <f>B52+B54+B55+B56+B57+B58-B59</f>
        <v>-31808.111999999965</v>
      </c>
    </row>
    <row r="61" spans="1:5" x14ac:dyDescent="0.2">
      <c r="B61" s="3" t="s">
        <v>16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3:E43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4:E44"/>
    <mergeCell ref="A45:D45"/>
    <mergeCell ref="B46:D46"/>
    <mergeCell ref="A48:D48"/>
    <mergeCell ref="B49:D4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topLeftCell="A31" zoomScaleSheetLayoutView="100" workbookViewId="0">
      <selection activeCell="D35" sqref="D35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0" t="s">
        <v>89</v>
      </c>
      <c r="B1" s="60"/>
      <c r="C1" s="60"/>
      <c r="D1" s="61"/>
    </row>
    <row r="2" spans="1:4" ht="15.75" x14ac:dyDescent="0.25">
      <c r="A2" s="62" t="s">
        <v>90</v>
      </c>
      <c r="B2" s="62"/>
      <c r="C2" s="62"/>
      <c r="D2" s="63"/>
    </row>
    <row r="3" spans="1:4" ht="15.75" x14ac:dyDescent="0.25">
      <c r="A3" s="62" t="s">
        <v>91</v>
      </c>
      <c r="B3" s="62"/>
      <c r="C3" s="62"/>
      <c r="D3" s="63"/>
    </row>
    <row r="4" spans="1:4" ht="15.75" x14ac:dyDescent="0.25">
      <c r="A4" s="60" t="s">
        <v>116</v>
      </c>
      <c r="B4" s="60"/>
      <c r="C4" s="60"/>
      <c r="D4" s="61"/>
    </row>
    <row r="5" spans="1:4" ht="15.75" x14ac:dyDescent="0.25">
      <c r="A5" s="64"/>
      <c r="B5" s="64"/>
      <c r="C5" s="64"/>
      <c r="D5" s="65"/>
    </row>
    <row r="6" spans="1:4" ht="15.75" x14ac:dyDescent="0.25">
      <c r="A6" s="63"/>
      <c r="B6" s="66" t="s">
        <v>92</v>
      </c>
      <c r="C6" s="67">
        <f>'1кв'!B49</f>
        <v>-12188.01</v>
      </c>
      <c r="D6" s="68"/>
    </row>
    <row r="7" spans="1:4" ht="15.75" x14ac:dyDescent="0.25">
      <c r="A7" s="69" t="s">
        <v>93</v>
      </c>
      <c r="B7" s="66" t="s">
        <v>117</v>
      </c>
      <c r="C7" s="67"/>
      <c r="D7" s="68"/>
    </row>
    <row r="8" spans="1:4" ht="15.75" x14ac:dyDescent="0.25">
      <c r="A8" s="63"/>
      <c r="B8" s="70" t="s">
        <v>94</v>
      </c>
      <c r="C8" s="67"/>
      <c r="D8" s="68"/>
    </row>
    <row r="9" spans="1:4" ht="15.75" x14ac:dyDescent="0.25">
      <c r="A9" s="63"/>
      <c r="B9" s="15" t="s">
        <v>121</v>
      </c>
      <c r="C9" s="67"/>
      <c r="D9" s="68"/>
    </row>
    <row r="10" spans="1:4" ht="15.75" x14ac:dyDescent="0.25">
      <c r="A10" s="63"/>
      <c r="B10" s="15" t="s">
        <v>122</v>
      </c>
      <c r="C10" s="67"/>
      <c r="D10" s="68"/>
    </row>
    <row r="11" spans="1:4" ht="15.75" x14ac:dyDescent="0.25">
      <c r="A11" s="63"/>
      <c r="B11" s="15" t="s">
        <v>120</v>
      </c>
      <c r="C11" s="67"/>
      <c r="D11" s="68"/>
    </row>
    <row r="12" spans="1:4" ht="15.75" x14ac:dyDescent="0.25">
      <c r="A12" s="63"/>
      <c r="B12" s="15" t="s">
        <v>119</v>
      </c>
      <c r="C12" s="67"/>
      <c r="D12" s="68"/>
    </row>
    <row r="13" spans="1:4" ht="15.75" x14ac:dyDescent="0.25">
      <c r="B13" s="71" t="s">
        <v>95</v>
      </c>
      <c r="C13" s="72">
        <f>'1кв'!B51+'2кв'!B49+'3кв'!B51+'4кв'!B54</f>
        <v>1425791.45</v>
      </c>
      <c r="D13" s="73"/>
    </row>
    <row r="14" spans="1:4" ht="15.75" x14ac:dyDescent="0.25">
      <c r="B14" s="71" t="s">
        <v>118</v>
      </c>
      <c r="C14" s="72">
        <f>'1кв'!B52+'2кв'!B50+'3кв'!B52+'4кв'!B55</f>
        <v>15757.060000000001</v>
      </c>
      <c r="D14" s="73"/>
    </row>
    <row r="15" spans="1:4" ht="30" x14ac:dyDescent="0.25">
      <c r="B15" s="22" t="s">
        <v>96</v>
      </c>
      <c r="C15" s="72">
        <f>'1кв'!B53+'2кв'!B51+'3кв'!B53+'4кв'!B56</f>
        <v>4200</v>
      </c>
      <c r="D15" s="73"/>
    </row>
    <row r="16" spans="1:4" ht="30" x14ac:dyDescent="0.25">
      <c r="B16" s="22" t="s">
        <v>97</v>
      </c>
      <c r="C16" s="72">
        <f>'1кв'!B54+'2кв'!B52+'3кв'!B54+'4кв'!B57</f>
        <v>3960</v>
      </c>
      <c r="D16" s="73"/>
    </row>
    <row r="17" spans="1:5" ht="30" x14ac:dyDescent="0.25">
      <c r="A17" s="69"/>
      <c r="B17" s="22" t="s">
        <v>98</v>
      </c>
      <c r="C17" s="72">
        <f>'1кв'!B55+'2кв'!B53+'3кв'!B55+'4кв'!B58</f>
        <v>3600</v>
      </c>
      <c r="D17" s="73"/>
    </row>
    <row r="18" spans="1:5" ht="15.75" x14ac:dyDescent="0.25">
      <c r="A18" s="74"/>
      <c r="B18" s="71" t="s">
        <v>99</v>
      </c>
      <c r="C18" s="75">
        <f>SUM(C13:C17)</f>
        <v>1453308.51</v>
      </c>
      <c r="D18" s="68"/>
    </row>
    <row r="19" spans="1:5" ht="15.75" x14ac:dyDescent="0.25">
      <c r="A19" s="65"/>
      <c r="B19" s="76"/>
      <c r="C19" s="76"/>
      <c r="D19" s="77"/>
    </row>
    <row r="20" spans="1:5" ht="15.75" x14ac:dyDescent="0.25">
      <c r="A20" s="78" t="s">
        <v>100</v>
      </c>
      <c r="B20" s="79" t="s">
        <v>101</v>
      </c>
      <c r="C20" s="80">
        <f>'1кв'!E22+'2кв'!E22+'3кв'!E22+'4кв'!E22</f>
        <v>793126.89599999995</v>
      </c>
      <c r="D20" s="77"/>
    </row>
    <row r="21" spans="1:5" ht="15.75" x14ac:dyDescent="0.25">
      <c r="A21" s="78"/>
      <c r="B21" s="15" t="s">
        <v>102</v>
      </c>
      <c r="C21" s="80">
        <f>'1кв'!E23+'2кв'!E23+'3кв'!E23+'4кв'!E23</f>
        <v>1726.3400000000001</v>
      </c>
      <c r="D21" s="77"/>
    </row>
    <row r="22" spans="1:5" ht="15.75" x14ac:dyDescent="0.25">
      <c r="A22" s="78"/>
      <c r="B22" s="81" t="s">
        <v>40</v>
      </c>
      <c r="C22" s="80">
        <f>'1кв'!E24+'2кв'!E24+'3кв'!E24+'4кв'!E24</f>
        <v>303705.696</v>
      </c>
      <c r="D22" s="77"/>
    </row>
    <row r="23" spans="1:5" ht="15.75" x14ac:dyDescent="0.25">
      <c r="A23" s="78"/>
      <c r="B23" s="15" t="s">
        <v>51</v>
      </c>
      <c r="C23" s="80">
        <f>'1кв'!E25+'2кв'!E25+'3кв'!E25+'4кв'!E25</f>
        <v>5551.01</v>
      </c>
      <c r="D23" s="77"/>
    </row>
    <row r="24" spans="1:5" ht="15.75" x14ac:dyDescent="0.25">
      <c r="A24" s="78"/>
      <c r="B24" s="15" t="s">
        <v>52</v>
      </c>
      <c r="C24" s="80">
        <f>'1кв'!E26+'2кв'!E26+'3кв'!E26+'4кв'!E26</f>
        <v>103917.09</v>
      </c>
      <c r="D24" s="77"/>
    </row>
    <row r="25" spans="1:5" ht="15.75" x14ac:dyDescent="0.25">
      <c r="A25" s="78"/>
      <c r="B25" s="15" t="s">
        <v>53</v>
      </c>
      <c r="C25" s="80">
        <f>'1кв'!E27+'2кв'!E27+'3кв'!E27+'4кв'!E27</f>
        <v>42975.85</v>
      </c>
      <c r="D25" s="77"/>
    </row>
    <row r="26" spans="1:5" ht="15.75" x14ac:dyDescent="0.25">
      <c r="A26" s="78"/>
      <c r="B26" s="15" t="s">
        <v>54</v>
      </c>
      <c r="C26" s="80">
        <f>'1кв'!E28+'2кв'!E28+'3кв'!E28+'4кв'!E28</f>
        <v>34168.07</v>
      </c>
      <c r="D26" s="77"/>
    </row>
    <row r="27" spans="1:5" ht="15.75" x14ac:dyDescent="0.25">
      <c r="A27" s="65"/>
      <c r="B27" s="15" t="s">
        <v>24</v>
      </c>
      <c r="C27" s="80">
        <f>'1кв'!E29+'2кв'!E29+'3кв'!E29+'4кв'!E29</f>
        <v>15587.06</v>
      </c>
      <c r="D27" s="77"/>
      <c r="E27" s="82"/>
    </row>
    <row r="28" spans="1:5" ht="15.75" x14ac:dyDescent="0.25">
      <c r="A28" s="78"/>
      <c r="B28" s="83" t="s">
        <v>123</v>
      </c>
      <c r="C28" s="80">
        <f>'1кв'!E30+'1кв'!E31+'1кв'!E32+'2кв'!E30+'4кв'!E30+'4кв'!E33</f>
        <v>11475.57</v>
      </c>
      <c r="D28" s="77"/>
    </row>
    <row r="29" spans="1:5" ht="15.75" x14ac:dyDescent="0.25">
      <c r="A29" s="78"/>
      <c r="B29" s="84" t="s">
        <v>103</v>
      </c>
      <c r="C29" s="80">
        <f>SUM(C31:C34)</f>
        <v>160695.03</v>
      </c>
      <c r="D29" s="77"/>
    </row>
    <row r="30" spans="1:5" ht="15.75" x14ac:dyDescent="0.25">
      <c r="A30" s="78"/>
      <c r="B30" s="70" t="s">
        <v>94</v>
      </c>
      <c r="C30" s="80"/>
      <c r="D30" s="77"/>
    </row>
    <row r="31" spans="1:5" ht="15.75" x14ac:dyDescent="0.25">
      <c r="A31" s="78"/>
      <c r="B31" s="29" t="s">
        <v>104</v>
      </c>
      <c r="C31" s="80">
        <f>'3кв'!E30</f>
        <v>18000</v>
      </c>
      <c r="D31" s="77"/>
    </row>
    <row r="32" spans="1:5" ht="30" x14ac:dyDescent="0.25">
      <c r="A32" s="78"/>
      <c r="B32" s="29" t="s">
        <v>124</v>
      </c>
      <c r="C32" s="80">
        <f>'4кв'!E31</f>
        <v>24677.03</v>
      </c>
      <c r="D32" s="77"/>
    </row>
    <row r="33" spans="1:5" ht="15.75" x14ac:dyDescent="0.25">
      <c r="A33" s="78"/>
      <c r="B33" s="15" t="s">
        <v>125</v>
      </c>
      <c r="C33" s="80">
        <f>'4кв'!E32</f>
        <v>118018</v>
      </c>
      <c r="D33" s="77"/>
    </row>
    <row r="34" spans="1:5" ht="15.75" x14ac:dyDescent="0.25">
      <c r="A34" s="78"/>
      <c r="B34" s="29"/>
      <c r="C34" s="80"/>
      <c r="D34" s="77"/>
    </row>
    <row r="35" spans="1:5" ht="15.75" x14ac:dyDescent="0.25">
      <c r="A35" s="65"/>
      <c r="B35" s="85" t="s">
        <v>105</v>
      </c>
      <c r="C35" s="86">
        <f>SUM(C20:C29)</f>
        <v>1472928.6120000004</v>
      </c>
      <c r="D35" s="77"/>
      <c r="E35" s="82"/>
    </row>
    <row r="36" spans="1:5" ht="15.75" x14ac:dyDescent="0.25">
      <c r="A36" s="65"/>
      <c r="B36" s="87" t="s">
        <v>106</v>
      </c>
      <c r="C36" s="88">
        <f>C6+C18-C35</f>
        <v>-31808.11200000043</v>
      </c>
      <c r="D36" s="77"/>
    </row>
    <row r="37" spans="1:5" ht="15.75" x14ac:dyDescent="0.25">
      <c r="A37" s="65"/>
      <c r="B37" s="69"/>
      <c r="C37" s="69"/>
      <c r="D37" s="77"/>
    </row>
    <row r="38" spans="1:5" ht="15.75" x14ac:dyDescent="0.25">
      <c r="A38" s="65"/>
      <c r="B38" s="89" t="s">
        <v>107</v>
      </c>
      <c r="C38" s="89"/>
      <c r="D38" s="77"/>
    </row>
    <row r="39" spans="1:5" ht="15.75" x14ac:dyDescent="0.25">
      <c r="A39" s="65"/>
      <c r="B39" s="89" t="s">
        <v>108</v>
      </c>
      <c r="C39" s="90">
        <v>179476.42</v>
      </c>
      <c r="D39" s="77"/>
    </row>
    <row r="40" spans="1:5" ht="15.75" x14ac:dyDescent="0.25">
      <c r="A40" s="65"/>
      <c r="B40" s="91" t="s">
        <v>109</v>
      </c>
      <c r="C40" s="92">
        <v>234822.62</v>
      </c>
      <c r="D40" s="77"/>
    </row>
    <row r="41" spans="1:5" ht="15.75" x14ac:dyDescent="0.25">
      <c r="A41" s="65"/>
      <c r="B41" s="89" t="s">
        <v>110</v>
      </c>
      <c r="C41" s="93">
        <f>C40-C39</f>
        <v>55346.199999999983</v>
      </c>
      <c r="D41" s="77"/>
    </row>
    <row r="42" spans="1:5" ht="15.75" x14ac:dyDescent="0.25">
      <c r="A42" s="65"/>
      <c r="B42" s="69"/>
      <c r="C42" s="69"/>
      <c r="D42" s="77"/>
    </row>
    <row r="43" spans="1:5" ht="15.75" x14ac:dyDescent="0.25">
      <c r="A43" s="65"/>
      <c r="B43" s="69"/>
      <c r="C43" s="69"/>
      <c r="D43" s="77"/>
    </row>
    <row r="44" spans="1:5" ht="15.75" x14ac:dyDescent="0.25">
      <c r="A44" s="65"/>
      <c r="B44" s="69"/>
      <c r="C44" s="69"/>
      <c r="D44" s="77"/>
    </row>
    <row r="45" spans="1:5" ht="15.75" x14ac:dyDescent="0.25">
      <c r="A45" s="65" t="s">
        <v>111</v>
      </c>
      <c r="B45" s="69" t="s">
        <v>112</v>
      </c>
      <c r="C45" s="69"/>
      <c r="D45" s="77"/>
    </row>
    <row r="46" spans="1:5" ht="15.75" x14ac:dyDescent="0.25">
      <c r="A46" s="65"/>
      <c r="B46" s="69" t="s">
        <v>113</v>
      </c>
      <c r="C46" s="69"/>
      <c r="D46" s="77"/>
    </row>
    <row r="47" spans="1:5" ht="15.75" x14ac:dyDescent="0.25">
      <c r="A47" s="65"/>
      <c r="B47" s="69" t="s">
        <v>114</v>
      </c>
      <c r="C47" s="69"/>
      <c r="D47" s="77"/>
    </row>
    <row r="48" spans="1:5" ht="15.75" x14ac:dyDescent="0.25">
      <c r="A48" s="65"/>
      <c r="B48" s="69"/>
      <c r="C48" s="69"/>
      <c r="D48" s="77"/>
    </row>
    <row r="49" spans="1:4" ht="15.75" x14ac:dyDescent="0.25">
      <c r="A49" s="65"/>
      <c r="B49" s="69"/>
      <c r="C49" s="69"/>
      <c r="D49" s="77"/>
    </row>
    <row r="50" spans="1:4" ht="15.75" x14ac:dyDescent="0.25">
      <c r="A50" s="65"/>
      <c r="B50" s="69" t="s">
        <v>115</v>
      </c>
      <c r="C50" s="69"/>
      <c r="D50" s="77"/>
    </row>
    <row r="51" spans="1:4" ht="15.75" x14ac:dyDescent="0.25">
      <c r="A51" s="65"/>
      <c r="B51" s="69"/>
      <c r="C51" s="69"/>
      <c r="D51" s="77"/>
    </row>
    <row r="52" spans="1:4" ht="15.75" x14ac:dyDescent="0.25">
      <c r="A52" s="65"/>
      <c r="B52" s="69"/>
      <c r="C52" s="69"/>
      <c r="D52" s="77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2024-02-20T12:29:24Z</dcterms:modified>
</cp:coreProperties>
</file>